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enoceanallianceinc-my.sharepoint.com/personal/armin_pelka_enoceanallianceinc_onmicrosoft_com/Documents/Armin/Specifications/Certification/"/>
    </mc:Choice>
  </mc:AlternateContent>
  <xr:revisionPtr revIDLastSave="1" documentId="11_98842CA48B66A46A70D6D53326A2D97EF10D3D71" xr6:coauthVersionLast="47" xr6:coauthVersionMax="47" xr10:uidLastSave="{4C6B5493-5C6D-4712-AB74-8F4956854133}"/>
  <bookViews>
    <workbookView xWindow="-120" yWindow="-120" windowWidth="29040" windowHeight="15720" tabRatio="678" xr2:uid="{00000000-000D-0000-FFFF-FFFF00000000}"/>
  </bookViews>
  <sheets>
    <sheet name="Disclaimer" sheetId="7" r:id="rId1"/>
    <sheet name="Summary" sheetId="2" r:id="rId2"/>
    <sheet name="Images" sheetId="8" r:id="rId3"/>
    <sheet name="TX Plot" sheetId="6" r:id="rId4"/>
    <sheet name="RX Plot" sheetId="3" r:id="rId5"/>
    <sheet name="Data X-Plane" sheetId="1" r:id="rId6"/>
    <sheet name="Data Y-Plane" sheetId="4" r:id="rId7"/>
    <sheet name="Data Z-Plane" sheetId="5" r:id="rId8"/>
    <sheet name="MER-Test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9" l="1"/>
  <c r="F46" i="9" s="1"/>
  <c r="C38" i="9"/>
  <c r="F38" i="9" s="1"/>
  <c r="C23" i="9"/>
  <c r="F23" i="9" s="1"/>
  <c r="C15" i="9"/>
  <c r="F15" i="9" s="1"/>
  <c r="J30" i="5" l="1"/>
  <c r="F30" i="5"/>
  <c r="L30" i="5" s="1"/>
  <c r="E30" i="5"/>
  <c r="J29" i="5"/>
  <c r="F29" i="5"/>
  <c r="L29" i="5" s="1"/>
  <c r="E29" i="5"/>
  <c r="J28" i="5"/>
  <c r="F28" i="5"/>
  <c r="L28" i="5" s="1"/>
  <c r="E28" i="5"/>
  <c r="J27" i="5"/>
  <c r="F27" i="5"/>
  <c r="L27" i="5" s="1"/>
  <c r="E27" i="5"/>
  <c r="J26" i="5"/>
  <c r="F26" i="5"/>
  <c r="L26" i="5" s="1"/>
  <c r="E26" i="5"/>
  <c r="J25" i="5"/>
  <c r="K25" i="5" s="1"/>
  <c r="F25" i="5"/>
  <c r="L25" i="5" s="1"/>
  <c r="E25" i="5"/>
  <c r="J24" i="5"/>
  <c r="F24" i="5"/>
  <c r="L24" i="5" s="1"/>
  <c r="E24" i="5"/>
  <c r="J23" i="5"/>
  <c r="F23" i="5"/>
  <c r="L23" i="5" s="1"/>
  <c r="E23" i="5"/>
  <c r="J22" i="5"/>
  <c r="F22" i="5"/>
  <c r="L22" i="5" s="1"/>
  <c r="E22" i="5"/>
  <c r="J21" i="5"/>
  <c r="F21" i="5"/>
  <c r="L21" i="5" s="1"/>
  <c r="E21" i="5"/>
  <c r="J20" i="5"/>
  <c r="K20" i="5" s="1"/>
  <c r="F20" i="5"/>
  <c r="L20" i="5" s="1"/>
  <c r="E20" i="5"/>
  <c r="J19" i="5"/>
  <c r="K19" i="5" s="1"/>
  <c r="F19" i="5"/>
  <c r="L19" i="5" s="1"/>
  <c r="E19" i="5"/>
  <c r="J18" i="5"/>
  <c r="F18" i="5"/>
  <c r="L18" i="5" s="1"/>
  <c r="E18" i="5"/>
  <c r="J17" i="5"/>
  <c r="F17" i="5"/>
  <c r="L17" i="5" s="1"/>
  <c r="E17" i="5"/>
  <c r="J16" i="5"/>
  <c r="F16" i="5"/>
  <c r="L16" i="5" s="1"/>
  <c r="E16" i="5"/>
  <c r="J15" i="5"/>
  <c r="F15" i="5"/>
  <c r="L15" i="5" s="1"/>
  <c r="E15" i="5"/>
  <c r="J14" i="5"/>
  <c r="F14" i="5"/>
  <c r="L14" i="5" s="1"/>
  <c r="E14" i="5"/>
  <c r="J13" i="5"/>
  <c r="F13" i="5"/>
  <c r="L13" i="5" s="1"/>
  <c r="E13" i="5"/>
  <c r="J12" i="5"/>
  <c r="F12" i="5"/>
  <c r="L12" i="5" s="1"/>
  <c r="E12" i="5"/>
  <c r="J11" i="5"/>
  <c r="F11" i="5"/>
  <c r="L11" i="5" s="1"/>
  <c r="E11" i="5"/>
  <c r="J10" i="5"/>
  <c r="F10" i="5"/>
  <c r="L10" i="5" s="1"/>
  <c r="E10" i="5"/>
  <c r="J9" i="5"/>
  <c r="K9" i="5" s="1"/>
  <c r="F9" i="5"/>
  <c r="L9" i="5" s="1"/>
  <c r="E9" i="5"/>
  <c r="J8" i="5"/>
  <c r="F8" i="5"/>
  <c r="L8" i="5" s="1"/>
  <c r="E8" i="5"/>
  <c r="J7" i="5"/>
  <c r="F7" i="5"/>
  <c r="L7" i="5" s="1"/>
  <c r="E7" i="5"/>
  <c r="J30" i="4"/>
  <c r="F30" i="4"/>
  <c r="L30" i="4" s="1"/>
  <c r="E30" i="4"/>
  <c r="J29" i="4"/>
  <c r="F29" i="4"/>
  <c r="L29" i="4" s="1"/>
  <c r="E29" i="4"/>
  <c r="J28" i="4"/>
  <c r="F28" i="4"/>
  <c r="L28" i="4" s="1"/>
  <c r="E28" i="4"/>
  <c r="J27" i="4"/>
  <c r="F27" i="4"/>
  <c r="L27" i="4" s="1"/>
  <c r="E27" i="4"/>
  <c r="J26" i="4"/>
  <c r="F26" i="4"/>
  <c r="L26" i="4" s="1"/>
  <c r="E26" i="4"/>
  <c r="J25" i="4"/>
  <c r="F25" i="4"/>
  <c r="L25" i="4" s="1"/>
  <c r="E25" i="4"/>
  <c r="J24" i="4"/>
  <c r="F24" i="4"/>
  <c r="L24" i="4" s="1"/>
  <c r="E24" i="4"/>
  <c r="L23" i="4"/>
  <c r="J23" i="4"/>
  <c r="F23" i="4"/>
  <c r="E23" i="4"/>
  <c r="J22" i="4"/>
  <c r="F22" i="4"/>
  <c r="L22" i="4" s="1"/>
  <c r="E22" i="4"/>
  <c r="J21" i="4"/>
  <c r="F21" i="4"/>
  <c r="L21" i="4" s="1"/>
  <c r="E21" i="4"/>
  <c r="J20" i="4"/>
  <c r="F20" i="4"/>
  <c r="L20" i="4" s="1"/>
  <c r="E20" i="4"/>
  <c r="J19" i="4"/>
  <c r="F19" i="4"/>
  <c r="L19" i="4" s="1"/>
  <c r="E19" i="4"/>
  <c r="J18" i="4"/>
  <c r="F18" i="4"/>
  <c r="L18" i="4" s="1"/>
  <c r="E18" i="4"/>
  <c r="J17" i="4"/>
  <c r="F17" i="4"/>
  <c r="L17" i="4" s="1"/>
  <c r="E17" i="4"/>
  <c r="J16" i="4"/>
  <c r="K16" i="4" s="1"/>
  <c r="F16" i="4"/>
  <c r="L16" i="4" s="1"/>
  <c r="E16" i="4"/>
  <c r="J15" i="4"/>
  <c r="F15" i="4"/>
  <c r="L15" i="4" s="1"/>
  <c r="E15" i="4"/>
  <c r="J14" i="4"/>
  <c r="F14" i="4"/>
  <c r="L14" i="4" s="1"/>
  <c r="E14" i="4"/>
  <c r="J13" i="4"/>
  <c r="K13" i="4" s="1"/>
  <c r="F13" i="4"/>
  <c r="L13" i="4" s="1"/>
  <c r="E13" i="4"/>
  <c r="J12" i="4"/>
  <c r="F12" i="4"/>
  <c r="L12" i="4" s="1"/>
  <c r="E12" i="4"/>
  <c r="L11" i="4"/>
  <c r="J11" i="4"/>
  <c r="F11" i="4"/>
  <c r="E11" i="4"/>
  <c r="J10" i="4"/>
  <c r="F10" i="4"/>
  <c r="L10" i="4" s="1"/>
  <c r="E10" i="4"/>
  <c r="J9" i="4"/>
  <c r="F9" i="4"/>
  <c r="L9" i="4" s="1"/>
  <c r="E9" i="4"/>
  <c r="J8" i="4"/>
  <c r="F8" i="4"/>
  <c r="L8" i="4" s="1"/>
  <c r="E8" i="4"/>
  <c r="J7" i="4"/>
  <c r="F7" i="4"/>
  <c r="L7" i="4" s="1"/>
  <c r="E7" i="4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30" i="1"/>
  <c r="L30" i="1" s="1"/>
  <c r="E30" i="1"/>
  <c r="F29" i="1"/>
  <c r="L29" i="1" s="1"/>
  <c r="E29" i="1"/>
  <c r="F28" i="1"/>
  <c r="L28" i="1" s="1"/>
  <c r="E28" i="1"/>
  <c r="F27" i="1"/>
  <c r="L27" i="1" s="1"/>
  <c r="E27" i="1"/>
  <c r="F26" i="1"/>
  <c r="L26" i="1" s="1"/>
  <c r="E26" i="1"/>
  <c r="F25" i="1"/>
  <c r="L25" i="1" s="1"/>
  <c r="E25" i="1"/>
  <c r="F24" i="1"/>
  <c r="L24" i="1" s="1"/>
  <c r="E24" i="1"/>
  <c r="K24" i="1" s="1"/>
  <c r="F23" i="1"/>
  <c r="L23" i="1" s="1"/>
  <c r="E23" i="1"/>
  <c r="K23" i="1" s="1"/>
  <c r="F22" i="1"/>
  <c r="L22" i="1" s="1"/>
  <c r="E22" i="1"/>
  <c r="F21" i="1"/>
  <c r="L21" i="1" s="1"/>
  <c r="E21" i="1"/>
  <c r="F20" i="1"/>
  <c r="L20" i="1" s="1"/>
  <c r="E20" i="1"/>
  <c r="F19" i="1"/>
  <c r="L19" i="1" s="1"/>
  <c r="E19" i="1"/>
  <c r="F18" i="1"/>
  <c r="L18" i="1" s="1"/>
  <c r="E18" i="1"/>
  <c r="K18" i="1" s="1"/>
  <c r="F17" i="1"/>
  <c r="L17" i="1" s="1"/>
  <c r="E17" i="1"/>
  <c r="F16" i="1"/>
  <c r="L16" i="1" s="1"/>
  <c r="E16" i="1"/>
  <c r="K16" i="1" s="1"/>
  <c r="F15" i="1"/>
  <c r="L15" i="1" s="1"/>
  <c r="E15" i="1"/>
  <c r="K15" i="1" s="1"/>
  <c r="F14" i="1"/>
  <c r="L14" i="1" s="1"/>
  <c r="E14" i="1"/>
  <c r="F13" i="1"/>
  <c r="L13" i="1" s="1"/>
  <c r="E13" i="1"/>
  <c r="F12" i="1"/>
  <c r="L12" i="1" s="1"/>
  <c r="E12" i="1"/>
  <c r="K12" i="1" s="1"/>
  <c r="F11" i="1"/>
  <c r="L11" i="1" s="1"/>
  <c r="E11" i="1"/>
  <c r="F10" i="1"/>
  <c r="L10" i="1" s="1"/>
  <c r="E10" i="1"/>
  <c r="F9" i="1"/>
  <c r="L9" i="1" s="1"/>
  <c r="E9" i="1"/>
  <c r="F8" i="1"/>
  <c r="L8" i="1" s="1"/>
  <c r="E8" i="1"/>
  <c r="K8" i="1" s="1"/>
  <c r="F7" i="1"/>
  <c r="L7" i="1" s="1"/>
  <c r="E7" i="1"/>
  <c r="K16" i="5" l="1"/>
  <c r="K27" i="5"/>
  <c r="K20" i="4"/>
  <c r="K25" i="4"/>
  <c r="K17" i="5"/>
  <c r="K24" i="4"/>
  <c r="K10" i="4"/>
  <c r="K12" i="5"/>
  <c r="K28" i="5"/>
  <c r="K10" i="1"/>
  <c r="K26" i="1"/>
  <c r="K21" i="4"/>
  <c r="K11" i="1"/>
  <c r="K19" i="1"/>
  <c r="K27" i="1"/>
  <c r="K11" i="5"/>
  <c r="K8" i="5"/>
  <c r="K24" i="5"/>
  <c r="K20" i="1"/>
  <c r="K7" i="5"/>
  <c r="K15" i="5"/>
  <c r="K23" i="5"/>
  <c r="K28" i="1"/>
  <c r="K10" i="5"/>
  <c r="K18" i="5"/>
  <c r="K26" i="5"/>
  <c r="K12" i="4"/>
  <c r="K15" i="4"/>
  <c r="K22" i="4"/>
  <c r="K13" i="5"/>
  <c r="K21" i="5"/>
  <c r="K29" i="5"/>
  <c r="K14" i="1"/>
  <c r="K22" i="1"/>
  <c r="K30" i="1"/>
  <c r="K29" i="1"/>
  <c r="K30" i="4"/>
  <c r="K14" i="5"/>
  <c r="K22" i="5"/>
  <c r="K9" i="4"/>
  <c r="K11" i="4"/>
  <c r="K18" i="4"/>
  <c r="K28" i="4"/>
  <c r="K29" i="4"/>
  <c r="K8" i="4"/>
  <c r="K14" i="4"/>
  <c r="K17" i="4"/>
  <c r="K26" i="4"/>
  <c r="L31" i="4"/>
  <c r="L32" i="4"/>
  <c r="L34" i="4" s="1"/>
  <c r="L33" i="4"/>
  <c r="K7" i="1"/>
  <c r="L32" i="1"/>
  <c r="L34" i="1" s="1"/>
  <c r="L33" i="1"/>
  <c r="L31" i="1"/>
  <c r="L32" i="5"/>
  <c r="L34" i="5" s="1"/>
  <c r="L31" i="5"/>
  <c r="L33" i="5"/>
  <c r="K9" i="1"/>
  <c r="K13" i="1"/>
  <c r="K17" i="1"/>
  <c r="K21" i="1"/>
  <c r="K25" i="1"/>
  <c r="K30" i="5"/>
  <c r="K7" i="4"/>
  <c r="K19" i="4"/>
  <c r="K27" i="4"/>
  <c r="K23" i="4"/>
  <c r="K32" i="1" l="1"/>
  <c r="K34" i="1" s="1"/>
  <c r="K33" i="4"/>
  <c r="K31" i="4"/>
  <c r="K32" i="4"/>
  <c r="K34" i="4" s="1"/>
  <c r="K31" i="5"/>
  <c r="K32" i="5"/>
  <c r="K34" i="5" s="1"/>
  <c r="K33" i="5"/>
  <c r="K33" i="1"/>
  <c r="K31" i="1"/>
  <c r="B7" i="2" l="1"/>
</calcChain>
</file>

<file path=xl/sharedStrings.xml><?xml version="1.0" encoding="utf-8"?>
<sst xmlns="http://schemas.openxmlformats.org/spreadsheetml/2006/main" count="281" uniqueCount="138">
  <si>
    <t>15°</t>
  </si>
  <si>
    <t>30°</t>
  </si>
  <si>
    <t>45°</t>
  </si>
  <si>
    <t>60°</t>
  </si>
  <si>
    <t>75°</t>
  </si>
  <si>
    <t>120°</t>
  </si>
  <si>
    <t>135°</t>
  </si>
  <si>
    <t>150°</t>
  </si>
  <si>
    <t>165°</t>
  </si>
  <si>
    <t>195°</t>
  </si>
  <si>
    <t>210°</t>
  </si>
  <si>
    <t>225°</t>
  </si>
  <si>
    <t>240°</t>
  </si>
  <si>
    <t>255°</t>
  </si>
  <si>
    <t>285°</t>
  </si>
  <si>
    <t>300°</t>
  </si>
  <si>
    <t>315°</t>
  </si>
  <si>
    <t>330°</t>
  </si>
  <si>
    <t>345°</t>
  </si>
  <si>
    <t>105°</t>
  </si>
  <si>
    <t>Device under Test (DUT)</t>
  </si>
  <si>
    <t>Date of Testing</t>
  </si>
  <si>
    <t>Test Transceiver (TTRX) EURID</t>
  </si>
  <si>
    <t>TTRX antenna</t>
  </si>
  <si>
    <t>Reference Transceiver (RTRX) EURID</t>
  </si>
  <si>
    <t>RTRX antenna</t>
  </si>
  <si>
    <t>TX Power [dBm]</t>
  </si>
  <si>
    <t>External Attenuation [dB]</t>
  </si>
  <si>
    <r>
      <rPr>
        <b/>
        <sz val="11"/>
        <color theme="1"/>
        <rFont val="Calibri"/>
        <family val="2"/>
        <scheme val="minor"/>
      </rPr>
      <t>RTRX</t>
    </r>
    <r>
      <rPr>
        <sz val="11"/>
        <color theme="1"/>
        <rFont val="Calibri"/>
        <family val="2"/>
        <scheme val="minor"/>
      </rPr>
      <t xml:space="preserve">
RX Signal
</t>
    </r>
    <r>
      <rPr>
        <i/>
        <sz val="11"/>
        <color theme="1"/>
        <rFont val="Calibri"/>
        <family val="2"/>
        <scheme val="minor"/>
      </rPr>
      <t>calculated
Ptx = +1dBm</t>
    </r>
    <r>
      <rPr>
        <sz val="11"/>
        <color theme="1"/>
        <rFont val="Calibri"/>
        <family val="2"/>
        <scheme val="minor"/>
      </rPr>
      <t xml:space="preserve">
[dBm]</t>
    </r>
  </si>
  <si>
    <r>
      <rPr>
        <b/>
        <sz val="11"/>
        <color theme="1"/>
        <rFont val="Calibri"/>
        <family val="2"/>
        <scheme val="minor"/>
      </rPr>
      <t>RTRX</t>
    </r>
    <r>
      <rPr>
        <sz val="11"/>
        <color theme="1"/>
        <rFont val="Calibri"/>
        <family val="2"/>
        <scheme val="minor"/>
      </rPr>
      <t xml:space="preserve">
RX Signal
</t>
    </r>
    <r>
      <rPr>
        <i/>
        <sz val="11"/>
        <color theme="1"/>
        <rFont val="Calibri"/>
        <family val="2"/>
        <scheme val="minor"/>
      </rPr>
      <t>measured</t>
    </r>
    <r>
      <rPr>
        <sz val="11"/>
        <color theme="1"/>
        <rFont val="Calibri"/>
        <family val="2"/>
        <scheme val="minor"/>
      </rPr>
      <t xml:space="preserve">
[dBm]</t>
    </r>
  </si>
  <si>
    <r>
      <rPr>
        <b/>
        <sz val="11"/>
        <color theme="1"/>
        <rFont val="Calibri"/>
        <family val="2"/>
        <scheme val="minor"/>
      </rPr>
      <t>TTRX</t>
    </r>
    <r>
      <rPr>
        <sz val="11"/>
        <color theme="1"/>
        <rFont val="Calibri"/>
        <family val="2"/>
        <scheme val="minor"/>
      </rPr>
      <t xml:space="preserve">
RX Signal
</t>
    </r>
    <r>
      <rPr>
        <i/>
        <sz val="11"/>
        <color theme="1"/>
        <rFont val="Calibri"/>
        <family val="2"/>
        <scheme val="minor"/>
      </rPr>
      <t>measured</t>
    </r>
    <r>
      <rPr>
        <sz val="11"/>
        <color theme="1"/>
        <rFont val="Calibri"/>
        <family val="2"/>
        <scheme val="minor"/>
      </rPr>
      <t xml:space="preserve">
[dBm]</t>
    </r>
  </si>
  <si>
    <r>
      <rPr>
        <b/>
        <sz val="11"/>
        <color theme="1"/>
        <rFont val="Calibri"/>
        <family val="2"/>
        <scheme val="minor"/>
      </rPr>
      <t>TTRX</t>
    </r>
    <r>
      <rPr>
        <sz val="11"/>
        <color theme="1"/>
        <rFont val="Calibri"/>
        <family val="2"/>
        <scheme val="minor"/>
      </rPr>
      <t xml:space="preserve">
RX Signal
</t>
    </r>
    <r>
      <rPr>
        <i/>
        <sz val="11"/>
        <color theme="1"/>
        <rFont val="Calibri"/>
        <family val="2"/>
        <scheme val="minor"/>
      </rPr>
      <t>calculated</t>
    </r>
    <r>
      <rPr>
        <sz val="11"/>
        <color theme="1"/>
        <rFont val="Calibri"/>
        <family val="2"/>
        <scheme val="minor"/>
      </rPr>
      <t xml:space="preserve">
Ptx = +1dBm [dBm]</t>
    </r>
  </si>
  <si>
    <t>90°  left</t>
  </si>
  <si>
    <t>0°  TTRX</t>
  </si>
  <si>
    <t>180°  back</t>
  </si>
  <si>
    <t>270°  right</t>
  </si>
  <si>
    <r>
      <rPr>
        <b/>
        <sz val="11"/>
        <color theme="1"/>
        <rFont val="Calibri"/>
        <family val="2"/>
        <scheme val="minor"/>
      </rPr>
      <t>DUT</t>
    </r>
    <r>
      <rPr>
        <sz val="11"/>
        <color theme="1"/>
        <rFont val="Calibri"/>
        <family val="2"/>
        <scheme val="minor"/>
      </rPr>
      <t xml:space="preserve">
RX Signal
</t>
    </r>
    <r>
      <rPr>
        <i/>
        <sz val="11"/>
        <color theme="1"/>
        <rFont val="Calibri"/>
        <family val="2"/>
        <scheme val="minor"/>
      </rPr>
      <t>measured</t>
    </r>
    <r>
      <rPr>
        <sz val="11"/>
        <color theme="1"/>
        <rFont val="Calibri"/>
        <family val="2"/>
        <scheme val="minor"/>
      </rPr>
      <t xml:space="preserve">
[dBm]</t>
    </r>
  </si>
  <si>
    <r>
      <rPr>
        <b/>
        <sz val="11"/>
        <color theme="1"/>
        <rFont val="Calibri"/>
        <family val="2"/>
        <scheme val="minor"/>
      </rPr>
      <t>DUT</t>
    </r>
    <r>
      <rPr>
        <sz val="11"/>
        <color theme="1"/>
        <rFont val="Calibri"/>
        <family val="2"/>
        <scheme val="minor"/>
      </rPr>
      <t xml:space="preserve">
RX Signal
</t>
    </r>
    <r>
      <rPr>
        <i/>
        <sz val="11"/>
        <color theme="1"/>
        <rFont val="Calibri"/>
        <family val="2"/>
        <scheme val="minor"/>
      </rPr>
      <t>calculated
Ptx = +1dBm</t>
    </r>
    <r>
      <rPr>
        <sz val="11"/>
        <color theme="1"/>
        <rFont val="Calibri"/>
        <family val="2"/>
        <scheme val="minor"/>
      </rPr>
      <t xml:space="preserve">
[dBm]</t>
    </r>
  </si>
  <si>
    <t>n.a.</t>
  </si>
  <si>
    <r>
      <rPr>
        <b/>
        <sz val="11"/>
        <color theme="1"/>
        <rFont val="Calibri"/>
        <family val="2"/>
        <scheme val="minor"/>
      </rPr>
      <t>DUT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RX Pattern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Rel. to RTRX
calculated</t>
    </r>
    <r>
      <rPr>
        <sz val="11"/>
        <color theme="1"/>
        <rFont val="Calibri"/>
        <family val="2"/>
        <scheme val="minor"/>
      </rPr>
      <t xml:space="preserve">
[dB]</t>
    </r>
  </si>
  <si>
    <r>
      <rPr>
        <b/>
        <sz val="11"/>
        <color theme="1"/>
        <rFont val="Calibri"/>
        <family val="2"/>
        <scheme val="minor"/>
      </rPr>
      <t>DUT</t>
    </r>
    <r>
      <rPr>
        <sz val="11"/>
        <color theme="1"/>
        <rFont val="Calibri"/>
        <family val="2"/>
        <scheme val="minor"/>
      </rPr>
      <t xml:space="preserve">
T</t>
    </r>
    <r>
      <rPr>
        <b/>
        <sz val="11"/>
        <color theme="1"/>
        <rFont val="Calibri"/>
        <family val="2"/>
        <scheme val="minor"/>
      </rPr>
      <t>X Pattern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Rel. to RTRX
calculated</t>
    </r>
    <r>
      <rPr>
        <sz val="11"/>
        <color theme="1"/>
        <rFont val="Calibri"/>
        <family val="2"/>
        <scheme val="minor"/>
      </rPr>
      <t xml:space="preserve">
[dB]</t>
    </r>
  </si>
  <si>
    <t>Test Case</t>
  </si>
  <si>
    <t>Remarks</t>
  </si>
  <si>
    <t>REFERENCE MEASUREMENT</t>
  </si>
  <si>
    <t>Y-PLANE MEASUREMENT</t>
  </si>
  <si>
    <t>X-PLANE MEASUREMENT</t>
  </si>
  <si>
    <t>Z-PLANE MEASUREMENT</t>
  </si>
  <si>
    <t>Wall mount sensor</t>
  </si>
  <si>
    <t>December 18th, 2017</t>
  </si>
  <si>
    <t>Test Setup</t>
  </si>
  <si>
    <t>0.1.0.0</t>
  </si>
  <si>
    <t>0x01234567</t>
  </si>
  <si>
    <t>0.1.1.2</t>
  </si>
  <si>
    <t>LogPer 4711</t>
  </si>
  <si>
    <t>0x012345EF</t>
  </si>
  <si>
    <t>Omni 0815</t>
  </si>
  <si>
    <t>Test Location</t>
  </si>
  <si>
    <t>DUT Description</t>
  </si>
  <si>
    <t>Test01</t>
  </si>
  <si>
    <t>Manufacturer</t>
  </si>
  <si>
    <t>ABC GmbH</t>
  </si>
  <si>
    <t>RF test room #1 @ ABC GmbH</t>
  </si>
  <si>
    <r>
      <t xml:space="preserve">Directions with Pattern &lt; </t>
    </r>
    <r>
      <rPr>
        <b/>
        <sz val="9.35"/>
        <color theme="1"/>
        <rFont val="Calibri"/>
        <family val="2"/>
      </rPr>
      <t>-18dB</t>
    </r>
  </si>
  <si>
    <r>
      <t xml:space="preserve">Directions with Pattern ≥ </t>
    </r>
    <r>
      <rPr>
        <b/>
        <sz val="9.35"/>
        <color theme="1"/>
        <rFont val="Calibri"/>
        <family val="2"/>
      </rPr>
      <t>-18dB</t>
    </r>
  </si>
  <si>
    <t>Directions with Measurements</t>
  </si>
  <si>
    <t>TX/RX Antenna Pattern Test Result</t>
  </si>
  <si>
    <t>Test Transceiver (TTRX) Type</t>
  </si>
  <si>
    <t>XYZ</t>
  </si>
  <si>
    <t>Test Transceiver (TTRX) FW-Version</t>
  </si>
  <si>
    <t>Reference Transceiver (RTRX) FW-Version</t>
  </si>
  <si>
    <t>Reference Transceiver (RTRX) Type</t>
  </si>
  <si>
    <t>Test/Documentation Software Type</t>
  </si>
  <si>
    <t>Test/Documentation Software Version</t>
  </si>
  <si>
    <t>This information within this document is the property of the EnOcean Alliance and its use</t>
  </si>
  <si>
    <t>The EnOcean Alliance is not responsible and shall not be held responsible in any manner for</t>
  </si>
  <si>
    <t>identifying or failing to identify any or all such third party intellectual property rights. This</t>
  </si>
  <si>
    <t>document and the information contained herein are provided on an “as is” basis and the</t>
  </si>
  <si>
    <t>parties (including any intellectual property rights, patent, copyright or trademark rights, or</t>
  </si>
  <si>
    <t>(2) any implied warranties of merchantability, fitness for a particular purpose, title or noninfringement.</t>
  </si>
  <si>
    <t>The above notice and this paragraph must be included on all copies of this document that</t>
  </si>
  <si>
    <t xml:space="preserve">are made. </t>
  </si>
  <si>
    <t>These errata may not have been subjected to an</t>
  </si>
  <si>
    <t>Intellectual Property review, and as such, may contain undeclared Necessary Claims.</t>
  </si>
  <si>
    <t>EnOcean Alliance Inc.</t>
  </si>
  <si>
    <t>San Ramon, CA 94583</t>
  </si>
  <si>
    <t>USA</t>
  </si>
  <si>
    <t>Graham Martin</t>
  </si>
  <si>
    <t xml:space="preserve">Chairman &amp; CEO EnOcean Alliance </t>
  </si>
  <si>
    <t>RF performance
certification results
summary</t>
  </si>
  <si>
    <t>and disclosure are restricted. Elements of the EnOcean Alliance specifications may also be subject to third party</t>
  </si>
  <si>
    <t>intellectual property rights, including without limitation, patent, copyright or trademark rights (such a third</t>
  </si>
  <si>
    <t>party may or may not be a member of the EnOcean Alliance.)</t>
  </si>
  <si>
    <t>In no event will the EnOcean Alliance be liable for any loss of profits, loss of business, loss of use of data,</t>
  </si>
  <si>
    <t>consequential damages of any kind, in contract or in tort, in connection with this document or the information</t>
  </si>
  <si>
    <t xml:space="preserve">interruption of business, or for any other direct, indirect, special or exemplary, incidental, punitive or </t>
  </si>
  <si>
    <t>contained herein, even if advisedvof the possibility of such loss or damage.</t>
  </si>
  <si>
    <t>All Company, brand and product names may be trademarks that are the sole property of their respective owners.</t>
  </si>
  <si>
    <t>The EnOcean Alliance “RF-Performance Certification template" is available free of charge to companies,</t>
  </si>
  <si>
    <t>individuals and institutions for all non‐commercial purposes (including educational research, technical</t>
  </si>
  <si>
    <t>evaluation and development of non‐commercial tools or documentation.)</t>
  </si>
  <si>
    <t>This specification includes intellectual property („IPR“) of the EnOcean Alliance and joint intellectual properties</t>
  </si>
  <si>
    <t>of a product or service for sale without being a participant or promoter member of the EnOcean Alliance</t>
  </si>
  <si>
    <t>and/or joint owner of the appropriate joint IPR.</t>
  </si>
  <si>
    <t>(„joint IPR“) with contributing member companies.   No part of this specification may be used in development</t>
  </si>
  <si>
    <t>EnOcean Alliance disclaims all warranties express or implied, including but not limited to</t>
  </si>
  <si>
    <t>(1) any warranty that the use of the information herein will not infringe any rights of third</t>
  </si>
  <si>
    <t>Copyright © EnOcean Alliance Inc. (2019). All rights Reserved.</t>
  </si>
  <si>
    <t>Version 1.0.4</t>
  </si>
  <si>
    <t>Please insert here some pictures of your test setup and your DUT</t>
  </si>
  <si>
    <t>RTRX</t>
  </si>
  <si>
    <t>Direction</t>
  </si>
  <si>
    <t>°</t>
  </si>
  <si>
    <t>External Attenuation TTRX</t>
  </si>
  <si>
    <t>dB</t>
  </si>
  <si>
    <t>Target signal strength for RTRX</t>
  </si>
  <si>
    <t>dBm</t>
  </si>
  <si>
    <t>TX Power TTRX</t>
  </si>
  <si>
    <t>Signal strength seen by RTRX</t>
  </si>
  <si>
    <t>Signal strength seen by TTRX</t>
  </si>
  <si>
    <t>Ping Amount TTRX</t>
  </si>
  <si>
    <t>pcs.</t>
  </si>
  <si>
    <t>Maximum RX Level RTRX</t>
  </si>
  <si>
    <t>Minimum RX Level RTRX</t>
  </si>
  <si>
    <t>Average RX Level RTRX</t>
  </si>
  <si>
    <t>Lost Ping Messages RTRX</t>
  </si>
  <si>
    <t>Message Error Rate RTRX</t>
  </si>
  <si>
    <t>%</t>
  </si>
  <si>
    <t>DUT</t>
  </si>
  <si>
    <t>Target signal strength for DUT</t>
  </si>
  <si>
    <t>Tx Power TTRX</t>
  </si>
  <si>
    <t>Signal strength seen by DUT</t>
  </si>
  <si>
    <t xml:space="preserve"> </t>
  </si>
  <si>
    <t>Maximum RX Level DUT</t>
  </si>
  <si>
    <t>Minimum RX Level DUT</t>
  </si>
  <si>
    <t>Average RX Level DUT</t>
  </si>
  <si>
    <t>Lost Ping Messages DUT</t>
  </si>
  <si>
    <t>Message Error Rate DUT</t>
  </si>
  <si>
    <t xml:space="preserve">2603 Camino Ramon, Suite 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</si>
</sst>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;\-#,##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wrapText="1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vertical="top" wrapText="1"/>
    </xf>
    <xf numFmtId="49" fontId="8" fillId="0" borderId="0" xfId="0" applyNumberFormat="1" applyFont="1" applyAlignment="1">
      <alignment vertical="top" wrapText="1"/>
    </xf>
    <xf numFmtId="0" fontId="9" fillId="0" borderId="0" xfId="0" applyFont="1"/>
    <xf numFmtId="2" fontId="0" fillId="0" borderId="0" xfId="0" applyNumberFormat="1"/>
    <xf numFmtId="165" fontId="0" fillId="0" borderId="0" xfId="0" applyNumberFormat="1"/>
    <xf numFmtId="14" fontId="4" fillId="0" borderId="0" xfId="0" applyNumberFormat="1" applyFont="1" applyAlignment="1">
      <alignment horizontal="center" vertical="center" wrapText="1"/>
    </xf>
  </cellXfs>
  <cellStyles count="1">
    <cellStyle name="Standard" xfId="0" builtinId="0"/>
  </cellStyles>
  <dxfs count="16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E0000"/>
      <color rgb="FF0000FF"/>
      <color rgb="FFFF6600"/>
      <color rgb="FFFF33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TX-Plot</a:t>
            </a:r>
            <a:br>
              <a:rPr lang="en-US" sz="2400" b="1"/>
            </a:br>
            <a:r>
              <a:rPr lang="en-US" sz="2400" b="1"/>
              <a:t>DUT: Test01</a:t>
            </a:r>
          </a:p>
        </c:rich>
      </c:tx>
      <c:layout>
        <c:manualLayout>
          <c:xMode val="edge"/>
          <c:yMode val="edge"/>
          <c:x val="2.5452695036163486E-2"/>
          <c:y val="1.8490313746525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669855804604921"/>
          <c:y val="6.0708394520863039E-2"/>
          <c:w val="0.6061536690502487"/>
          <c:h val="0.88221553406041786"/>
        </c:manualLayout>
      </c:layout>
      <c:radarChart>
        <c:radarStyle val="marker"/>
        <c:varyColors val="0"/>
        <c:ser>
          <c:idx val="8"/>
          <c:order val="0"/>
          <c:tx>
            <c:strRef>
              <c:f>'Data X-Plane'!$C$1:$F$1</c:f>
              <c:strCache>
                <c:ptCount val="1"/>
                <c:pt idx="0">
                  <c:v>REFERENCE MEASUREMENT</c:v>
                </c:pt>
              </c:strCache>
            </c:strRef>
          </c:tx>
          <c:spPr>
            <a:ln w="3175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diamond"/>
            <c:size val="7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X-Plane'!$F$7:$F$30</c:f>
              <c:numCache>
                <c:formatCode>\+#,##0;\-#,##0</c:formatCode>
                <c:ptCount val="24"/>
                <c:pt idx="0">
                  <c:v>-59</c:v>
                </c:pt>
                <c:pt idx="1">
                  <c:v>-59</c:v>
                </c:pt>
                <c:pt idx="2">
                  <c:v>-59</c:v>
                </c:pt>
                <c:pt idx="3">
                  <c:v>-59</c:v>
                </c:pt>
                <c:pt idx="4">
                  <c:v>-59</c:v>
                </c:pt>
                <c:pt idx="5">
                  <c:v>-59</c:v>
                </c:pt>
                <c:pt idx="6">
                  <c:v>-59</c:v>
                </c:pt>
                <c:pt idx="7">
                  <c:v>-59</c:v>
                </c:pt>
                <c:pt idx="8">
                  <c:v>-59</c:v>
                </c:pt>
                <c:pt idx="9">
                  <c:v>-58</c:v>
                </c:pt>
                <c:pt idx="10">
                  <c:v>-57</c:v>
                </c:pt>
                <c:pt idx="11">
                  <c:v>-56</c:v>
                </c:pt>
                <c:pt idx="12">
                  <c:v>-56</c:v>
                </c:pt>
                <c:pt idx="13">
                  <c:v>-56</c:v>
                </c:pt>
                <c:pt idx="14">
                  <c:v>-57</c:v>
                </c:pt>
                <c:pt idx="15">
                  <c:v>-59</c:v>
                </c:pt>
                <c:pt idx="16">
                  <c:v>-59</c:v>
                </c:pt>
                <c:pt idx="17">
                  <c:v>-59</c:v>
                </c:pt>
                <c:pt idx="18">
                  <c:v>-59</c:v>
                </c:pt>
                <c:pt idx="19">
                  <c:v>-59</c:v>
                </c:pt>
                <c:pt idx="20">
                  <c:v>-59</c:v>
                </c:pt>
                <c:pt idx="21">
                  <c:v>-59</c:v>
                </c:pt>
                <c:pt idx="22">
                  <c:v>-59</c:v>
                </c:pt>
                <c:pt idx="23">
                  <c:v>-59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0-4DCB-A924-100642DE550C}"/>
            </c:ext>
          </c:extLst>
        </c:ser>
        <c:ser>
          <c:idx val="12"/>
          <c:order val="1"/>
          <c:tx>
            <c:strRef>
              <c:f>'Data X-Plane'!$H$1:$L$1</c:f>
              <c:strCache>
                <c:ptCount val="1"/>
                <c:pt idx="0">
                  <c:v>X-PLANE MEASUREMENT</c:v>
                </c:pt>
              </c:strCache>
            </c:strRef>
          </c:tx>
          <c:spPr>
            <a:ln w="31750">
              <a:solidFill>
                <a:srgbClr val="FFC000"/>
              </a:solidFill>
            </a:ln>
          </c:spPr>
          <c:marker>
            <c:symbol val="circle"/>
            <c:size val="6"/>
            <c:spPr>
              <a:solidFill>
                <a:srgbClr val="FFC000"/>
              </a:solidFill>
              <a:ln>
                <a:noFill/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X-Plane'!$I$7:$I$30</c:f>
              <c:numCache>
                <c:formatCode>General</c:formatCode>
                <c:ptCount val="24"/>
                <c:pt idx="0">
                  <c:v>-57</c:v>
                </c:pt>
                <c:pt idx="1">
                  <c:v>-57</c:v>
                </c:pt>
                <c:pt idx="2">
                  <c:v>-57</c:v>
                </c:pt>
                <c:pt idx="3">
                  <c:v>-56</c:v>
                </c:pt>
                <c:pt idx="4">
                  <c:v>-57</c:v>
                </c:pt>
                <c:pt idx="5">
                  <c:v>-58</c:v>
                </c:pt>
                <c:pt idx="6">
                  <c:v>-61</c:v>
                </c:pt>
                <c:pt idx="7">
                  <c:v>-67</c:v>
                </c:pt>
                <c:pt idx="8">
                  <c:v>-61</c:v>
                </c:pt>
                <c:pt idx="9">
                  <c:v>-58</c:v>
                </c:pt>
                <c:pt idx="10">
                  <c:v>-58</c:v>
                </c:pt>
                <c:pt idx="11">
                  <c:v>-58</c:v>
                </c:pt>
                <c:pt idx="12">
                  <c:v>-58</c:v>
                </c:pt>
                <c:pt idx="13">
                  <c:v>-58</c:v>
                </c:pt>
                <c:pt idx="14">
                  <c:v>-64</c:v>
                </c:pt>
                <c:pt idx="15">
                  <c:v>-64</c:v>
                </c:pt>
                <c:pt idx="16">
                  <c:v>-61</c:v>
                </c:pt>
                <c:pt idx="17">
                  <c:v>-64</c:v>
                </c:pt>
                <c:pt idx="18">
                  <c:v>-65</c:v>
                </c:pt>
                <c:pt idx="19">
                  <c:v>-68</c:v>
                </c:pt>
                <c:pt idx="20">
                  <c:v>-62</c:v>
                </c:pt>
                <c:pt idx="21">
                  <c:v>-61</c:v>
                </c:pt>
                <c:pt idx="22">
                  <c:v>-58</c:v>
                </c:pt>
                <c:pt idx="23">
                  <c:v>-57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0-4DCB-A924-100642DE550C}"/>
            </c:ext>
          </c:extLst>
        </c:ser>
        <c:ser>
          <c:idx val="0"/>
          <c:order val="2"/>
          <c:tx>
            <c:strRef>
              <c:f>'Data Y-Plane'!$H$1:$L$1</c:f>
              <c:strCache>
                <c:ptCount val="1"/>
                <c:pt idx="0">
                  <c:v>Y-PLANE MEASUREMENT</c:v>
                </c:pt>
              </c:strCache>
            </c:strRef>
          </c:tx>
          <c:spPr>
            <a:ln w="31750"/>
          </c:spPr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Y-Plane'!$I$7:$I$30</c:f>
              <c:numCache>
                <c:formatCode>General</c:formatCode>
                <c:ptCount val="24"/>
                <c:pt idx="0">
                  <c:v>-64</c:v>
                </c:pt>
                <c:pt idx="1">
                  <c:v>-65</c:v>
                </c:pt>
                <c:pt idx="2">
                  <c:v>-68</c:v>
                </c:pt>
                <c:pt idx="3">
                  <c:v>-73</c:v>
                </c:pt>
                <c:pt idx="4">
                  <c:v>-78</c:v>
                </c:pt>
                <c:pt idx="5">
                  <c:v>-75</c:v>
                </c:pt>
                <c:pt idx="6">
                  <c:v>-71</c:v>
                </c:pt>
                <c:pt idx="7">
                  <c:v>-70</c:v>
                </c:pt>
                <c:pt idx="8">
                  <c:v>-72</c:v>
                </c:pt>
                <c:pt idx="9">
                  <c:v>-71</c:v>
                </c:pt>
                <c:pt idx="10">
                  <c:v>-67</c:v>
                </c:pt>
                <c:pt idx="11">
                  <c:v>-64</c:v>
                </c:pt>
                <c:pt idx="12">
                  <c:v>-62</c:v>
                </c:pt>
                <c:pt idx="13">
                  <c:v>-62</c:v>
                </c:pt>
                <c:pt idx="14">
                  <c:v>-64</c:v>
                </c:pt>
                <c:pt idx="15">
                  <c:v>-65</c:v>
                </c:pt>
                <c:pt idx="16">
                  <c:v>-73</c:v>
                </c:pt>
                <c:pt idx="17">
                  <c:v>-67</c:v>
                </c:pt>
                <c:pt idx="18">
                  <c:v>-62</c:v>
                </c:pt>
                <c:pt idx="19">
                  <c:v>-61</c:v>
                </c:pt>
                <c:pt idx="20">
                  <c:v>-61</c:v>
                </c:pt>
                <c:pt idx="21">
                  <c:v>-62</c:v>
                </c:pt>
                <c:pt idx="22">
                  <c:v>-62</c:v>
                </c:pt>
                <c:pt idx="23">
                  <c:v>-63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0-4DCB-A924-100642DE550C}"/>
            </c:ext>
          </c:extLst>
        </c:ser>
        <c:ser>
          <c:idx val="1"/>
          <c:order val="3"/>
          <c:tx>
            <c:strRef>
              <c:f>'Data Z-Plane'!$H$1:$L$1</c:f>
              <c:strCache>
                <c:ptCount val="1"/>
                <c:pt idx="0">
                  <c:v>Z-PLANE MEASUREMENT</c:v>
                </c:pt>
              </c:strCache>
            </c:strRef>
          </c:tx>
          <c:spPr>
            <a:ln w="31750"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Z-Plane'!$I$7:$I$30</c:f>
              <c:numCache>
                <c:formatCode>General</c:formatCode>
                <c:ptCount val="24"/>
                <c:pt idx="0">
                  <c:v>-51</c:v>
                </c:pt>
                <c:pt idx="1">
                  <c:v>-51</c:v>
                </c:pt>
                <c:pt idx="2">
                  <c:v>-52</c:v>
                </c:pt>
                <c:pt idx="3">
                  <c:v>-52</c:v>
                </c:pt>
                <c:pt idx="4">
                  <c:v>-52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-53</c:v>
                </c:pt>
                <c:pt idx="9">
                  <c:v>-52</c:v>
                </c:pt>
                <c:pt idx="10">
                  <c:v>-52</c:v>
                </c:pt>
                <c:pt idx="11">
                  <c:v>-54</c:v>
                </c:pt>
                <c:pt idx="12">
                  <c:v>-55</c:v>
                </c:pt>
                <c:pt idx="13">
                  <c:v>-57</c:v>
                </c:pt>
                <c:pt idx="14">
                  <c:v>-58</c:v>
                </c:pt>
                <c:pt idx="15">
                  <c:v>-62</c:v>
                </c:pt>
                <c:pt idx="16">
                  <c:v>-62</c:v>
                </c:pt>
                <c:pt idx="17">
                  <c:v>-61</c:v>
                </c:pt>
                <c:pt idx="18">
                  <c:v>-58</c:v>
                </c:pt>
                <c:pt idx="19">
                  <c:v>-55</c:v>
                </c:pt>
                <c:pt idx="20">
                  <c:v>-54</c:v>
                </c:pt>
                <c:pt idx="21">
                  <c:v>-52</c:v>
                </c:pt>
                <c:pt idx="22">
                  <c:v>-51</c:v>
                </c:pt>
                <c:pt idx="23">
                  <c:v>-51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0-4DCB-A924-100642DE5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04160"/>
        <c:axId val="212804352"/>
        <c:extLst/>
      </c:radarChart>
      <c:catAx>
        <c:axId val="2122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04352"/>
        <c:crosses val="autoZero"/>
        <c:auto val="1"/>
        <c:lblAlgn val="ctr"/>
        <c:lblOffset val="100"/>
        <c:noMultiLvlLbl val="0"/>
      </c:catAx>
      <c:valAx>
        <c:axId val="212804352"/>
        <c:scaling>
          <c:orientation val="minMax"/>
          <c:max val="-50"/>
          <c:min val="-98"/>
        </c:scaling>
        <c:delete val="0"/>
        <c:axPos val="l"/>
        <c:majorGridlines>
          <c:spPr>
            <a:ln w="25400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inorGridlines>
        <c:numFmt formatCode="\+#,##0;\-#,##0" sourceLinked="1"/>
        <c:majorTickMark val="out"/>
        <c:minorTickMark val="in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204160"/>
        <c:crosses val="autoZero"/>
        <c:crossBetween val="between"/>
        <c:majorUnit val="12"/>
        <c:minorUnit val="3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0860385554379178E-2"/>
          <c:y val="0.82748103194654865"/>
          <c:w val="0.21555734794381767"/>
          <c:h val="0.15740485747212246"/>
        </c:manualLayout>
      </c:layout>
      <c:overlay val="0"/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" l="0.23622047244094491" r="0.23622047244094491" t="0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RX-Plot</a:t>
            </a:r>
            <a:br>
              <a:rPr lang="en-US" sz="2400" b="1"/>
            </a:br>
            <a:r>
              <a:rPr lang="en-US" sz="2400" b="1"/>
              <a:t>DUT: Test01</a:t>
            </a:r>
          </a:p>
        </c:rich>
      </c:tx>
      <c:layout>
        <c:manualLayout>
          <c:xMode val="edge"/>
          <c:yMode val="edge"/>
          <c:x val="2.5452695036163486E-2"/>
          <c:y val="1.8490313746525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669855804604921"/>
          <c:y val="6.0708394520863039E-2"/>
          <c:w val="0.6061536690502487"/>
          <c:h val="0.88221553406041786"/>
        </c:manualLayout>
      </c:layout>
      <c:radarChart>
        <c:radarStyle val="marker"/>
        <c:varyColors val="0"/>
        <c:ser>
          <c:idx val="8"/>
          <c:order val="0"/>
          <c:tx>
            <c:strRef>
              <c:f>'Data X-Plane'!$C$1:$F$1</c:f>
              <c:strCache>
                <c:ptCount val="1"/>
                <c:pt idx="0">
                  <c:v>REFERENCE MEASUREMENT</c:v>
                </c:pt>
              </c:strCache>
            </c:strRef>
          </c:tx>
          <c:spPr>
            <a:ln w="3175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diamond"/>
            <c:size val="7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X-Plane'!$E$7:$E$30</c:f>
              <c:numCache>
                <c:formatCode>\+#,##0;\-#,##0</c:formatCode>
                <c:ptCount val="24"/>
                <c:pt idx="0">
                  <c:v>-56</c:v>
                </c:pt>
                <c:pt idx="1">
                  <c:v>-56</c:v>
                </c:pt>
                <c:pt idx="2">
                  <c:v>-57</c:v>
                </c:pt>
                <c:pt idx="3">
                  <c:v>-58</c:v>
                </c:pt>
                <c:pt idx="4">
                  <c:v>-57</c:v>
                </c:pt>
                <c:pt idx="5">
                  <c:v>-57</c:v>
                </c:pt>
                <c:pt idx="6">
                  <c:v>-57</c:v>
                </c:pt>
                <c:pt idx="7">
                  <c:v>-56</c:v>
                </c:pt>
                <c:pt idx="8">
                  <c:v>-56</c:v>
                </c:pt>
                <c:pt idx="9">
                  <c:v>-56</c:v>
                </c:pt>
                <c:pt idx="10">
                  <c:v>-56</c:v>
                </c:pt>
                <c:pt idx="11">
                  <c:v>-56</c:v>
                </c:pt>
                <c:pt idx="12">
                  <c:v>-56</c:v>
                </c:pt>
                <c:pt idx="13">
                  <c:v>-56</c:v>
                </c:pt>
                <c:pt idx="14">
                  <c:v>-56</c:v>
                </c:pt>
                <c:pt idx="15">
                  <c:v>-56</c:v>
                </c:pt>
                <c:pt idx="16">
                  <c:v>-56</c:v>
                </c:pt>
                <c:pt idx="17">
                  <c:v>-57</c:v>
                </c:pt>
                <c:pt idx="18">
                  <c:v>-57</c:v>
                </c:pt>
                <c:pt idx="19">
                  <c:v>-56</c:v>
                </c:pt>
                <c:pt idx="20">
                  <c:v>-56</c:v>
                </c:pt>
                <c:pt idx="21">
                  <c:v>-56</c:v>
                </c:pt>
                <c:pt idx="22">
                  <c:v>-56</c:v>
                </c:pt>
                <c:pt idx="23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E-4BD9-9236-113AAB9A052B}"/>
            </c:ext>
          </c:extLst>
        </c:ser>
        <c:ser>
          <c:idx val="12"/>
          <c:order val="1"/>
          <c:tx>
            <c:strRef>
              <c:f>'Data X-Plane'!$H$1:$L$1</c:f>
              <c:strCache>
                <c:ptCount val="1"/>
                <c:pt idx="0">
                  <c:v>X-PLANE MEASUREMENT</c:v>
                </c:pt>
              </c:strCache>
            </c:strRef>
          </c:tx>
          <c:spPr>
            <a:ln w="31750"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X-Plane'!$J$7:$J$30</c:f>
              <c:numCache>
                <c:formatCode>\+#,##0;\-#,##0</c:formatCode>
                <c:ptCount val="24"/>
                <c:pt idx="0">
                  <c:v>-60</c:v>
                </c:pt>
                <c:pt idx="1">
                  <c:v>-59</c:v>
                </c:pt>
                <c:pt idx="2">
                  <c:v>-59</c:v>
                </c:pt>
                <c:pt idx="3">
                  <c:v>-59</c:v>
                </c:pt>
                <c:pt idx="4">
                  <c:v>-59</c:v>
                </c:pt>
                <c:pt idx="5">
                  <c:v>-63</c:v>
                </c:pt>
                <c:pt idx="6">
                  <c:v>-65</c:v>
                </c:pt>
                <c:pt idx="7">
                  <c:v>-71</c:v>
                </c:pt>
                <c:pt idx="8">
                  <c:v>-65</c:v>
                </c:pt>
                <c:pt idx="9">
                  <c:v>-62</c:v>
                </c:pt>
                <c:pt idx="10">
                  <c:v>-62</c:v>
                </c:pt>
                <c:pt idx="11">
                  <c:v>-62</c:v>
                </c:pt>
                <c:pt idx="12">
                  <c:v>-62</c:v>
                </c:pt>
                <c:pt idx="13">
                  <c:v>-62</c:v>
                </c:pt>
                <c:pt idx="14">
                  <c:v>-66</c:v>
                </c:pt>
                <c:pt idx="15">
                  <c:v>-66</c:v>
                </c:pt>
                <c:pt idx="16">
                  <c:v>-65</c:v>
                </c:pt>
                <c:pt idx="17">
                  <c:v>-67</c:v>
                </c:pt>
                <c:pt idx="18">
                  <c:v>-69</c:v>
                </c:pt>
                <c:pt idx="19">
                  <c:v>-72</c:v>
                </c:pt>
                <c:pt idx="20">
                  <c:v>-65</c:v>
                </c:pt>
                <c:pt idx="21">
                  <c:v>-65</c:v>
                </c:pt>
                <c:pt idx="22">
                  <c:v>-63</c:v>
                </c:pt>
                <c:pt idx="23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E-4BD9-9236-113AAB9A052B}"/>
            </c:ext>
          </c:extLst>
        </c:ser>
        <c:ser>
          <c:idx val="0"/>
          <c:order val="2"/>
          <c:tx>
            <c:strRef>
              <c:f>'Data Y-Plane'!$H$1:$L$1</c:f>
              <c:strCache>
                <c:ptCount val="1"/>
                <c:pt idx="0">
                  <c:v>Y-PLANE MEASUREMENT</c:v>
                </c:pt>
              </c:strCache>
            </c:strRef>
          </c:tx>
          <c:spPr>
            <a:ln w="31750">
              <a:solidFill>
                <a:srgbClr val="0070C0"/>
              </a:solidFill>
            </a:ln>
          </c:spPr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Y-Plane'!$J$7:$J$30</c:f>
              <c:numCache>
                <c:formatCode>\+#,##0;\-#,##0</c:formatCode>
                <c:ptCount val="24"/>
                <c:pt idx="0">
                  <c:v>-68</c:v>
                </c:pt>
                <c:pt idx="1">
                  <c:v>-69</c:v>
                </c:pt>
                <c:pt idx="2">
                  <c:v>-72</c:v>
                </c:pt>
                <c:pt idx="3">
                  <c:v>-76</c:v>
                </c:pt>
                <c:pt idx="4">
                  <c:v>-81</c:v>
                </c:pt>
                <c:pt idx="5">
                  <c:v>-78</c:v>
                </c:pt>
                <c:pt idx="6">
                  <c:v>-74</c:v>
                </c:pt>
                <c:pt idx="7">
                  <c:v>-74</c:v>
                </c:pt>
                <c:pt idx="8">
                  <c:v>-75</c:v>
                </c:pt>
                <c:pt idx="9">
                  <c:v>-74</c:v>
                </c:pt>
                <c:pt idx="10">
                  <c:v>-69</c:v>
                </c:pt>
                <c:pt idx="11">
                  <c:v>-66</c:v>
                </c:pt>
                <c:pt idx="12">
                  <c:v>-66</c:v>
                </c:pt>
                <c:pt idx="13">
                  <c:v>-66</c:v>
                </c:pt>
                <c:pt idx="14">
                  <c:v>-66</c:v>
                </c:pt>
                <c:pt idx="15">
                  <c:v>-69</c:v>
                </c:pt>
                <c:pt idx="16">
                  <c:v>-75</c:v>
                </c:pt>
                <c:pt idx="17">
                  <c:v>-71</c:v>
                </c:pt>
                <c:pt idx="18">
                  <c:v>-66</c:v>
                </c:pt>
                <c:pt idx="19">
                  <c:v>-65</c:v>
                </c:pt>
                <c:pt idx="20">
                  <c:v>-65</c:v>
                </c:pt>
                <c:pt idx="21">
                  <c:v>-65</c:v>
                </c:pt>
                <c:pt idx="22">
                  <c:v>-65</c:v>
                </c:pt>
                <c:pt idx="23">
                  <c:v>-66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E-4BD9-9236-113AAB9A052B}"/>
            </c:ext>
          </c:extLst>
        </c:ser>
        <c:ser>
          <c:idx val="1"/>
          <c:order val="3"/>
          <c:tx>
            <c:strRef>
              <c:f>'Data Z-Plane'!$H$1:$L$1</c:f>
              <c:strCache>
                <c:ptCount val="1"/>
                <c:pt idx="0">
                  <c:v>Z-PLANE MEASUREMENT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'Data X-Plane'!$A$7:$A$30</c:f>
              <c:strCache>
                <c:ptCount val="24"/>
                <c:pt idx="0">
                  <c:v>0°  TTRX</c:v>
                </c:pt>
                <c:pt idx="1">
                  <c:v>15°</c:v>
                </c:pt>
                <c:pt idx="2">
                  <c:v>30°</c:v>
                </c:pt>
                <c:pt idx="3">
                  <c:v>45°</c:v>
                </c:pt>
                <c:pt idx="4">
                  <c:v>60°</c:v>
                </c:pt>
                <c:pt idx="5">
                  <c:v>75°</c:v>
                </c:pt>
                <c:pt idx="6">
                  <c:v>90°  left</c:v>
                </c:pt>
                <c:pt idx="7">
                  <c:v>105°</c:v>
                </c:pt>
                <c:pt idx="8">
                  <c:v>120°</c:v>
                </c:pt>
                <c:pt idx="9">
                  <c:v>135°</c:v>
                </c:pt>
                <c:pt idx="10">
                  <c:v>150°</c:v>
                </c:pt>
                <c:pt idx="11">
                  <c:v>165°</c:v>
                </c:pt>
                <c:pt idx="12">
                  <c:v>180°  back</c:v>
                </c:pt>
                <c:pt idx="13">
                  <c:v>195°</c:v>
                </c:pt>
                <c:pt idx="14">
                  <c:v>210°</c:v>
                </c:pt>
                <c:pt idx="15">
                  <c:v>225°</c:v>
                </c:pt>
                <c:pt idx="16">
                  <c:v>240°</c:v>
                </c:pt>
                <c:pt idx="17">
                  <c:v>255°</c:v>
                </c:pt>
                <c:pt idx="18">
                  <c:v>270°  right</c:v>
                </c:pt>
                <c:pt idx="19">
                  <c:v>285°</c:v>
                </c:pt>
                <c:pt idx="20">
                  <c:v>300°</c:v>
                </c:pt>
                <c:pt idx="21">
                  <c:v>315°</c:v>
                </c:pt>
                <c:pt idx="22">
                  <c:v>330°</c:v>
                </c:pt>
                <c:pt idx="23">
                  <c:v>345°</c:v>
                </c:pt>
              </c:strCache>
            </c:strRef>
          </c:cat>
          <c:val>
            <c:numRef>
              <c:f>'Data Z-Plane'!$J$7:$J$30</c:f>
              <c:numCache>
                <c:formatCode>\+#,##0;\-#,##0</c:formatCode>
                <c:ptCount val="24"/>
                <c:pt idx="0">
                  <c:v>-53</c:v>
                </c:pt>
                <c:pt idx="1">
                  <c:v>-53</c:v>
                </c:pt>
                <c:pt idx="2">
                  <c:v>-55</c:v>
                </c:pt>
                <c:pt idx="3">
                  <c:v>-55</c:v>
                </c:pt>
                <c:pt idx="4">
                  <c:v>-56</c:v>
                </c:pt>
                <c:pt idx="5">
                  <c:v>-57</c:v>
                </c:pt>
                <c:pt idx="6">
                  <c:v>-58</c:v>
                </c:pt>
                <c:pt idx="7">
                  <c:v>-58</c:v>
                </c:pt>
                <c:pt idx="8">
                  <c:v>-57</c:v>
                </c:pt>
                <c:pt idx="9">
                  <c:v>-56</c:v>
                </c:pt>
                <c:pt idx="10">
                  <c:v>-56</c:v>
                </c:pt>
                <c:pt idx="11">
                  <c:v>-57</c:v>
                </c:pt>
                <c:pt idx="12">
                  <c:v>-58</c:v>
                </c:pt>
                <c:pt idx="13">
                  <c:v>-59</c:v>
                </c:pt>
                <c:pt idx="14">
                  <c:v>-63</c:v>
                </c:pt>
                <c:pt idx="15">
                  <c:v>-65</c:v>
                </c:pt>
                <c:pt idx="16">
                  <c:v>-65</c:v>
                </c:pt>
                <c:pt idx="17">
                  <c:v>-65</c:v>
                </c:pt>
                <c:pt idx="18">
                  <c:v>-62</c:v>
                </c:pt>
                <c:pt idx="19">
                  <c:v>-59</c:v>
                </c:pt>
                <c:pt idx="20">
                  <c:v>-56</c:v>
                </c:pt>
                <c:pt idx="21">
                  <c:v>-55</c:v>
                </c:pt>
                <c:pt idx="22">
                  <c:v>-53</c:v>
                </c:pt>
                <c:pt idx="23">
                  <c:v>-53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DE-4BD9-9236-113AAB9A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59904"/>
        <c:axId val="212931712"/>
        <c:extLst/>
      </c:radarChart>
      <c:catAx>
        <c:axId val="2128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31712"/>
        <c:crosses val="autoZero"/>
        <c:auto val="1"/>
        <c:lblAlgn val="ctr"/>
        <c:lblOffset val="100"/>
        <c:noMultiLvlLbl val="0"/>
      </c:catAx>
      <c:valAx>
        <c:axId val="212931712"/>
        <c:scaling>
          <c:orientation val="minMax"/>
          <c:max val="-50"/>
          <c:min val="-98"/>
        </c:scaling>
        <c:delete val="0"/>
        <c:axPos val="l"/>
        <c:majorGridlines>
          <c:spPr>
            <a:ln w="25400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inorGridlines>
        <c:numFmt formatCode="\+#,##0;\-#,##0" sourceLinked="1"/>
        <c:majorTickMark val="out"/>
        <c:minorTickMark val="in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59904"/>
        <c:crosses val="autoZero"/>
        <c:crossBetween val="between"/>
        <c:majorUnit val="12"/>
        <c:minorUnit val="3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0860385554379178E-2"/>
          <c:y val="0.82748103194654865"/>
          <c:w val="0.21555734794381767"/>
          <c:h val="0.15740485747212246"/>
        </c:manualLayout>
      </c:layout>
      <c:overlay val="0"/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" l="0.23622047244094491" r="0.23622047244094491" t="0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123825</xdr:rowOff>
    </xdr:from>
    <xdr:to>
      <xdr:col>0</xdr:col>
      <xdr:colOff>2171700</xdr:colOff>
      <xdr:row>0</xdr:row>
      <xdr:rowOff>1387765</xdr:rowOff>
    </xdr:to>
    <xdr:pic>
      <xdr:nvPicPr>
        <xdr:cNvPr id="2" name="Bild 4" descr="image0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857375" cy="126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123825</xdr:rowOff>
    </xdr:from>
    <xdr:to>
      <xdr:col>0</xdr:col>
      <xdr:colOff>2171700</xdr:colOff>
      <xdr:row>0</xdr:row>
      <xdr:rowOff>1387765</xdr:rowOff>
    </xdr:to>
    <xdr:pic>
      <xdr:nvPicPr>
        <xdr:cNvPr id="5" name="Bild 4" descr="image00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857375" cy="126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152400</xdr:rowOff>
    </xdr:from>
    <xdr:to>
      <xdr:col>16</xdr:col>
      <xdr:colOff>749300</xdr:colOff>
      <xdr:row>50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254000</xdr:colOff>
      <xdr:row>2</xdr:row>
      <xdr:rowOff>165100</xdr:rowOff>
    </xdr:from>
    <xdr:to>
      <xdr:col>16</xdr:col>
      <xdr:colOff>587375</xdr:colOff>
      <xdr:row>9</xdr:row>
      <xdr:rowOff>95540</xdr:rowOff>
    </xdr:to>
    <xdr:pic>
      <xdr:nvPicPr>
        <xdr:cNvPr id="3" name="Bild 4" descr="image00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546100"/>
          <a:ext cx="1857375" cy="126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152400</xdr:rowOff>
    </xdr:from>
    <xdr:to>
      <xdr:col>16</xdr:col>
      <xdr:colOff>749300</xdr:colOff>
      <xdr:row>50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241300</xdr:colOff>
      <xdr:row>2</xdr:row>
      <xdr:rowOff>127000</xdr:rowOff>
    </xdr:from>
    <xdr:to>
      <xdr:col>16</xdr:col>
      <xdr:colOff>574675</xdr:colOff>
      <xdr:row>9</xdr:row>
      <xdr:rowOff>57440</xdr:rowOff>
    </xdr:to>
    <xdr:pic>
      <xdr:nvPicPr>
        <xdr:cNvPr id="3" name="Bild 4" descr="image0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508000"/>
          <a:ext cx="1857375" cy="126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201708</xdr:colOff>
      <xdr:row>2</xdr:row>
      <xdr:rowOff>44824</xdr:rowOff>
    </xdr:from>
    <xdr:to>
      <xdr:col>0</xdr:col>
      <xdr:colOff>1725709</xdr:colOff>
      <xdr:row>2</xdr:row>
      <xdr:rowOff>1081903</xdr:rowOff>
    </xdr:to>
    <xdr:pic>
      <xdr:nvPicPr>
        <xdr:cNvPr id="2" name="Bild 4" descr="image00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8" y="1165412"/>
          <a:ext cx="1524001" cy="103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2</xdr:row>
      <xdr:rowOff>44824</xdr:rowOff>
    </xdr:from>
    <xdr:to>
      <xdr:col>0</xdr:col>
      <xdr:colOff>1725706</xdr:colOff>
      <xdr:row>2</xdr:row>
      <xdr:rowOff>1081903</xdr:rowOff>
    </xdr:to>
    <xdr:pic>
      <xdr:nvPicPr>
        <xdr:cNvPr id="2" name="Bild 4" descr="image00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165412"/>
          <a:ext cx="1524000" cy="103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2</xdr:row>
      <xdr:rowOff>44824</xdr:rowOff>
    </xdr:from>
    <xdr:to>
      <xdr:col>0</xdr:col>
      <xdr:colOff>1725706</xdr:colOff>
      <xdr:row>2</xdr:row>
      <xdr:rowOff>1081903</xdr:rowOff>
    </xdr:to>
    <xdr:pic>
      <xdr:nvPicPr>
        <xdr:cNvPr id="2" name="Bild 4" descr="image00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165412"/>
          <a:ext cx="1524000" cy="103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workbookViewId="0">
      <selection activeCell="A45" sqref="A45"/>
    </sheetView>
  </sheetViews>
  <sheetFormatPr baseColWidth="10" defaultRowHeight="15" x14ac:dyDescent="0.25"/>
  <cols>
    <col min="1" max="1" width="118.28515625" style="24" customWidth="1"/>
  </cols>
  <sheetData>
    <row r="1" spans="1:3" ht="120" customHeight="1" x14ac:dyDescent="0.25"/>
    <row r="2" spans="1:3" ht="15.75" x14ac:dyDescent="0.25">
      <c r="A2" s="25" t="s">
        <v>106</v>
      </c>
      <c r="B2" s="5"/>
    </row>
    <row r="3" spans="1:3" ht="15.75" x14ac:dyDescent="0.25">
      <c r="A3" s="25"/>
    </row>
    <row r="4" spans="1:3" ht="15.75" x14ac:dyDescent="0.25">
      <c r="A4" s="25" t="s">
        <v>73</v>
      </c>
    </row>
    <row r="5" spans="1:3" ht="15.75" x14ac:dyDescent="0.25">
      <c r="A5" s="25" t="s">
        <v>89</v>
      </c>
    </row>
    <row r="6" spans="1:3" ht="15.75" x14ac:dyDescent="0.25">
      <c r="A6" s="25" t="s">
        <v>90</v>
      </c>
    </row>
    <row r="7" spans="1:3" ht="15.75" x14ac:dyDescent="0.25">
      <c r="A7" s="25" t="s">
        <v>91</v>
      </c>
    </row>
    <row r="8" spans="1:3" ht="15.75" x14ac:dyDescent="0.25">
      <c r="A8" s="25" t="s">
        <v>74</v>
      </c>
      <c r="C8" s="22"/>
    </row>
    <row r="9" spans="1:3" ht="15.75" x14ac:dyDescent="0.25">
      <c r="A9" s="25" t="s">
        <v>75</v>
      </c>
    </row>
    <row r="10" spans="1:3" ht="15.75" x14ac:dyDescent="0.25">
      <c r="A10" s="25" t="s">
        <v>76</v>
      </c>
    </row>
    <row r="11" spans="1:3" ht="15.75" customHeight="1" x14ac:dyDescent="0.25">
      <c r="A11" s="25" t="s">
        <v>104</v>
      </c>
    </row>
    <row r="12" spans="1:3" ht="15.75" x14ac:dyDescent="0.25">
      <c r="A12" s="25" t="s">
        <v>105</v>
      </c>
    </row>
    <row r="13" spans="1:3" ht="15.75" x14ac:dyDescent="0.25">
      <c r="A13" s="25" t="s">
        <v>77</v>
      </c>
    </row>
    <row r="14" spans="1:3" ht="15.75" x14ac:dyDescent="0.25">
      <c r="A14" s="25" t="s">
        <v>78</v>
      </c>
    </row>
    <row r="15" spans="1:3" ht="15.75" x14ac:dyDescent="0.25">
      <c r="A15" s="25" t="s">
        <v>92</v>
      </c>
    </row>
    <row r="16" spans="1:3" ht="15.75" x14ac:dyDescent="0.25">
      <c r="A16" s="25" t="s">
        <v>94</v>
      </c>
    </row>
    <row r="17" spans="1:1" ht="15.75" x14ac:dyDescent="0.25">
      <c r="A17" s="25" t="s">
        <v>93</v>
      </c>
    </row>
    <row r="18" spans="1:1" ht="15.75" x14ac:dyDescent="0.25">
      <c r="A18" s="25" t="s">
        <v>95</v>
      </c>
    </row>
    <row r="19" spans="1:1" ht="15" customHeight="1" x14ac:dyDescent="0.25">
      <c r="A19" s="25" t="s">
        <v>96</v>
      </c>
    </row>
    <row r="20" spans="1:1" ht="15.75" customHeight="1" x14ac:dyDescent="0.25">
      <c r="A20" s="25"/>
    </row>
    <row r="21" spans="1:1" ht="15.75" x14ac:dyDescent="0.25">
      <c r="A21" s="25" t="s">
        <v>79</v>
      </c>
    </row>
    <row r="22" spans="1:1" ht="15.75" x14ac:dyDescent="0.25">
      <c r="A22" s="25" t="s">
        <v>80</v>
      </c>
    </row>
    <row r="23" spans="1:1" ht="15.75" x14ac:dyDescent="0.25">
      <c r="A23" s="25"/>
    </row>
    <row r="24" spans="1:1" ht="15.75" x14ac:dyDescent="0.25">
      <c r="A24" s="25" t="s">
        <v>97</v>
      </c>
    </row>
    <row r="25" spans="1:1" ht="15.75" x14ac:dyDescent="0.25">
      <c r="A25" s="25" t="s">
        <v>98</v>
      </c>
    </row>
    <row r="26" spans="1:1" ht="15.75" x14ac:dyDescent="0.25">
      <c r="A26" s="25" t="s">
        <v>99</v>
      </c>
    </row>
    <row r="27" spans="1:1" ht="15.75" x14ac:dyDescent="0.25">
      <c r="A27" s="25"/>
    </row>
    <row r="28" spans="1:1" ht="15.75" x14ac:dyDescent="0.25">
      <c r="A28" s="25" t="s">
        <v>100</v>
      </c>
    </row>
    <row r="29" spans="1:1" ht="15.75" x14ac:dyDescent="0.25">
      <c r="A29" s="25" t="s">
        <v>103</v>
      </c>
    </row>
    <row r="30" spans="1:1" ht="15.75" x14ac:dyDescent="0.25">
      <c r="A30" s="25" t="s">
        <v>101</v>
      </c>
    </row>
    <row r="31" spans="1:1" ht="15.75" x14ac:dyDescent="0.25">
      <c r="A31" s="25" t="s">
        <v>102</v>
      </c>
    </row>
    <row r="32" spans="1:1" ht="15.75" x14ac:dyDescent="0.25">
      <c r="A32" s="25"/>
    </row>
    <row r="33" spans="1:1" ht="15.75" x14ac:dyDescent="0.25">
      <c r="A33" s="25" t="s">
        <v>81</v>
      </c>
    </row>
    <row r="34" spans="1:1" ht="15.75" x14ac:dyDescent="0.25">
      <c r="A34" s="25" t="s">
        <v>82</v>
      </c>
    </row>
    <row r="35" spans="1:1" ht="15.75" x14ac:dyDescent="0.25">
      <c r="A35" s="25"/>
    </row>
    <row r="36" spans="1:1" ht="15.75" x14ac:dyDescent="0.25">
      <c r="A36" s="25" t="s">
        <v>83</v>
      </c>
    </row>
    <row r="37" spans="1:1" ht="15.75" x14ac:dyDescent="0.25">
      <c r="A37" s="25" t="s">
        <v>137</v>
      </c>
    </row>
    <row r="38" spans="1:1" ht="15.75" x14ac:dyDescent="0.25">
      <c r="A38" s="25" t="s">
        <v>84</v>
      </c>
    </row>
    <row r="39" spans="1:1" ht="15.75" x14ac:dyDescent="0.25">
      <c r="A39" s="25" t="s">
        <v>85</v>
      </c>
    </row>
    <row r="40" spans="1:1" ht="15.75" x14ac:dyDescent="0.25">
      <c r="A40" s="25" t="s">
        <v>86</v>
      </c>
    </row>
    <row r="41" spans="1:1" ht="15.75" x14ac:dyDescent="0.25">
      <c r="A41" s="25" t="s">
        <v>87</v>
      </c>
    </row>
    <row r="43" spans="1:1" x14ac:dyDescent="0.25">
      <c r="A43" s="24" t="s">
        <v>107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B16" sqref="B16"/>
    </sheetView>
  </sheetViews>
  <sheetFormatPr baseColWidth="10" defaultRowHeight="15" x14ac:dyDescent="0.25"/>
  <cols>
    <col min="1" max="1" width="37.85546875" customWidth="1"/>
    <col min="2" max="2" width="39.140625" customWidth="1"/>
  </cols>
  <sheetData>
    <row r="1" spans="1:4" ht="120" customHeight="1" x14ac:dyDescent="0.25">
      <c r="B1" s="23" t="s">
        <v>88</v>
      </c>
    </row>
    <row r="2" spans="1:4" x14ac:dyDescent="0.25">
      <c r="A2" s="7" t="s">
        <v>20</v>
      </c>
      <c r="B2" s="7" t="s">
        <v>58</v>
      </c>
      <c r="C2" s="5"/>
    </row>
    <row r="3" spans="1:4" x14ac:dyDescent="0.25">
      <c r="A3" s="7" t="s">
        <v>59</v>
      </c>
      <c r="B3" s="7" t="s">
        <v>60</v>
      </c>
    </row>
    <row r="4" spans="1:4" x14ac:dyDescent="0.25">
      <c r="A4" t="s">
        <v>57</v>
      </c>
      <c r="B4" t="s">
        <v>47</v>
      </c>
    </row>
    <row r="5" spans="1:4" x14ac:dyDescent="0.25">
      <c r="A5" t="s">
        <v>21</v>
      </c>
      <c r="B5" s="8" t="s">
        <v>48</v>
      </c>
    </row>
    <row r="6" spans="1:4" x14ac:dyDescent="0.25">
      <c r="A6" t="s">
        <v>56</v>
      </c>
      <c r="B6" s="8" t="s">
        <v>61</v>
      </c>
      <c r="D6" s="22"/>
    </row>
    <row r="7" spans="1:4" x14ac:dyDescent="0.25">
      <c r="A7" s="7" t="s">
        <v>65</v>
      </c>
      <c r="B7" s="21" t="str">
        <f>IF(AND('Data X-Plane'!K34="PASSED",'Data X-Plane'!L34="PASSED",'Data Y-Plane'!K34="PASSED",'Data Y-Plane'!L34="PASSED",'Data Z-Plane'!K34="PASSED",'Data Z-Plane'!L34="PASSED",'MER-Test'!F15="PASSED",'MER-Test'!F23="PASSED",'MER-Test'!F38="PASSED",'MER-Test'!F46="PASSED"),"PASSED","FAILED")</f>
        <v>PASSED</v>
      </c>
    </row>
    <row r="9" spans="1:4" ht="22.5" customHeight="1" x14ac:dyDescent="0.25">
      <c r="A9" s="7" t="s">
        <v>49</v>
      </c>
    </row>
    <row r="10" spans="1:4" x14ac:dyDescent="0.25">
      <c r="A10" t="s">
        <v>71</v>
      </c>
      <c r="B10" t="s">
        <v>67</v>
      </c>
    </row>
    <row r="11" spans="1:4" x14ac:dyDescent="0.25">
      <c r="A11" t="s">
        <v>72</v>
      </c>
      <c r="B11" t="s">
        <v>50</v>
      </c>
    </row>
    <row r="12" spans="1:4" x14ac:dyDescent="0.25">
      <c r="A12" t="s">
        <v>66</v>
      </c>
      <c r="B12" t="s">
        <v>67</v>
      </c>
    </row>
    <row r="13" spans="1:4" x14ac:dyDescent="0.25">
      <c r="A13" t="s">
        <v>22</v>
      </c>
      <c r="B13" t="s">
        <v>51</v>
      </c>
    </row>
    <row r="14" spans="1:4" x14ac:dyDescent="0.25">
      <c r="A14" t="s">
        <v>68</v>
      </c>
      <c r="B14" t="s">
        <v>52</v>
      </c>
    </row>
    <row r="15" spans="1:4" x14ac:dyDescent="0.25">
      <c r="A15" t="s">
        <v>23</v>
      </c>
      <c r="B15" t="s">
        <v>53</v>
      </c>
    </row>
    <row r="16" spans="1:4" x14ac:dyDescent="0.25">
      <c r="A16" t="s">
        <v>70</v>
      </c>
      <c r="B16" t="s">
        <v>67</v>
      </c>
    </row>
    <row r="17" spans="1:2" x14ac:dyDescent="0.25">
      <c r="A17" t="s">
        <v>24</v>
      </c>
      <c r="B17" t="s">
        <v>54</v>
      </c>
    </row>
    <row r="18" spans="1:2" x14ac:dyDescent="0.25">
      <c r="A18" t="s">
        <v>69</v>
      </c>
      <c r="B18" t="s">
        <v>52</v>
      </c>
    </row>
    <row r="19" spans="1:2" x14ac:dyDescent="0.25">
      <c r="A19" t="s">
        <v>25</v>
      </c>
      <c r="B19" t="s">
        <v>55</v>
      </c>
    </row>
    <row r="20" spans="1:2" x14ac:dyDescent="0.25">
      <c r="A20" s="1"/>
    </row>
  </sheetData>
  <conditionalFormatting sqref="B7">
    <cfRule type="containsText" dxfId="15" priority="1" operator="containsText" text="FAILED">
      <formula>NOT(ISERROR(SEARCH("FAILED",B7)))</formula>
    </cfRule>
    <cfRule type="containsText" dxfId="14" priority="2" operator="containsText" text="PASSED">
      <formula>NOT(ISERROR(SEARCH("PASSED",B7)))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4" sqref="H24"/>
    </sheetView>
  </sheetViews>
  <sheetFormatPr baseColWidth="10" defaultRowHeight="15" x14ac:dyDescent="0.25"/>
  <sheetData>
    <row r="1" spans="1:1" ht="21" x14ac:dyDescent="0.35">
      <c r="A1" s="26" t="s">
        <v>108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zoomScale="75" zoomScaleNormal="75"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zoomScale="75" zoomScaleNormal="75"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4"/>
  <sheetViews>
    <sheetView zoomScale="85" zoomScaleNormal="85" workbookViewId="0"/>
  </sheetViews>
  <sheetFormatPr baseColWidth="10" defaultRowHeight="15" x14ac:dyDescent="0.25"/>
  <cols>
    <col min="1" max="1" width="27.85546875" style="1" customWidth="1"/>
    <col min="2" max="2" width="1.5703125" style="1" customWidth="1"/>
    <col min="3" max="3" width="11.7109375" customWidth="1" collapsed="1"/>
    <col min="4" max="4" width="11.7109375" customWidth="1"/>
    <col min="5" max="5" width="11.7109375" customWidth="1" collapsed="1"/>
    <col min="6" max="6" width="11.85546875" customWidth="1"/>
    <col min="7" max="7" width="1.5703125" style="1" customWidth="1"/>
    <col min="8" max="8" width="11.7109375" customWidth="1" collapsed="1"/>
    <col min="9" max="9" width="11.7109375" customWidth="1"/>
    <col min="10" max="10" width="11.7109375" customWidth="1" collapsed="1"/>
    <col min="11" max="12" width="15.140625" customWidth="1"/>
    <col min="13" max="13" width="1.5703125" style="1" customWidth="1"/>
    <col min="14" max="14" width="15.140625" customWidth="1" collapsed="1"/>
    <col min="15" max="16" width="15.140625" customWidth="1"/>
    <col min="17" max="18" width="15.140625" customWidth="1" collapsed="1"/>
    <col min="19" max="19" width="15.140625" customWidth="1"/>
    <col min="20" max="20" width="15.140625" customWidth="1" collapsed="1"/>
    <col min="21" max="21" width="15.140625" customWidth="1"/>
    <col min="22" max="22" width="15.140625" customWidth="1" collapsed="1"/>
    <col min="23" max="24" width="15.140625" customWidth="1"/>
    <col min="25" max="25" width="15.140625" customWidth="1" collapsed="1"/>
    <col min="26" max="26" width="15.140625" customWidth="1"/>
  </cols>
  <sheetData>
    <row r="1" spans="1:26" s="16" customFormat="1" ht="30" customHeight="1" x14ac:dyDescent="0.25">
      <c r="A1" s="17" t="s">
        <v>41</v>
      </c>
      <c r="B1" s="17"/>
      <c r="C1" s="29" t="s">
        <v>43</v>
      </c>
      <c r="D1" s="29"/>
      <c r="E1" s="29"/>
      <c r="F1" s="29"/>
      <c r="G1" s="17"/>
      <c r="H1" s="29" t="s">
        <v>45</v>
      </c>
      <c r="I1" s="29"/>
      <c r="J1" s="29"/>
      <c r="K1" s="29"/>
      <c r="L1" s="29"/>
      <c r="M1" s="1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6" customFormat="1" ht="58.5" customHeight="1" x14ac:dyDescent="0.25">
      <c r="A2" s="19" t="s">
        <v>42</v>
      </c>
      <c r="C2" s="15"/>
      <c r="D2" s="15"/>
      <c r="E2" s="15"/>
      <c r="F2" s="15"/>
      <c r="H2" s="15"/>
      <c r="I2" s="15"/>
      <c r="J2" s="15"/>
    </row>
    <row r="3" spans="1:26" s="9" customFormat="1" ht="90" customHeight="1" x14ac:dyDescent="0.25">
      <c r="A3" s="10"/>
      <c r="B3" s="10"/>
      <c r="C3" s="11" t="s">
        <v>29</v>
      </c>
      <c r="D3" s="11" t="s">
        <v>30</v>
      </c>
      <c r="E3" s="11" t="s">
        <v>28</v>
      </c>
      <c r="F3" s="11" t="s">
        <v>31</v>
      </c>
      <c r="G3" s="10"/>
      <c r="H3" s="11" t="s">
        <v>36</v>
      </c>
      <c r="I3" s="11" t="s">
        <v>30</v>
      </c>
      <c r="J3" s="11" t="s">
        <v>37</v>
      </c>
      <c r="K3" s="11" t="s">
        <v>39</v>
      </c>
      <c r="L3" s="11" t="s">
        <v>40</v>
      </c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" customHeight="1" x14ac:dyDescent="0.25">
      <c r="A4" s="1" t="s">
        <v>26</v>
      </c>
      <c r="C4" s="12">
        <v>-1</v>
      </c>
      <c r="D4" s="12">
        <v>-1</v>
      </c>
      <c r="E4" s="12"/>
      <c r="F4" s="12"/>
      <c r="H4" s="12" t="s">
        <v>38</v>
      </c>
      <c r="I4" s="12">
        <v>-1</v>
      </c>
      <c r="J4" s="12"/>
      <c r="K4" s="4"/>
      <c r="L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s="1" t="s">
        <v>27</v>
      </c>
      <c r="C5" s="12">
        <v>0</v>
      </c>
      <c r="D5" s="12">
        <v>20</v>
      </c>
      <c r="E5" s="12"/>
      <c r="F5" s="12"/>
      <c r="H5" s="12">
        <v>0</v>
      </c>
      <c r="I5" s="12">
        <v>20</v>
      </c>
      <c r="J5" s="12"/>
      <c r="K5" s="4"/>
      <c r="L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" customHeight="1" x14ac:dyDescent="0.25">
      <c r="C6" s="4"/>
      <c r="D6" s="4"/>
      <c r="E6" s="4"/>
      <c r="F6" s="4"/>
      <c r="H6" s="4"/>
      <c r="I6" s="4"/>
      <c r="J6" s="4"/>
      <c r="K6" s="4"/>
      <c r="L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2" t="s">
        <v>33</v>
      </c>
      <c r="B7" s="2"/>
      <c r="C7" s="3">
        <v>-58</v>
      </c>
      <c r="D7" s="3">
        <v>-61</v>
      </c>
      <c r="E7" s="13">
        <f t="shared" ref="E7:E30" si="0">C7+(1-D$4)</f>
        <v>-56</v>
      </c>
      <c r="F7" s="13">
        <f t="shared" ref="F7:F30" si="1">D7+(1-C$4)</f>
        <v>-59</v>
      </c>
      <c r="G7" s="2"/>
      <c r="H7" s="3">
        <v>-62</v>
      </c>
      <c r="I7" s="3">
        <v>-57</v>
      </c>
      <c r="J7" s="13">
        <f t="shared" ref="J7:J30" si="2">H7+(1-I$4)</f>
        <v>-60</v>
      </c>
      <c r="K7" s="13">
        <f t="shared" ref="K7:K30" si="3">J7-E7</f>
        <v>-4</v>
      </c>
      <c r="L7" s="13">
        <f t="shared" ref="L7:L30" si="4">I7-F7</f>
        <v>2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" t="s">
        <v>0</v>
      </c>
      <c r="C8" s="5">
        <v>-58</v>
      </c>
      <c r="D8" s="5">
        <v>-61</v>
      </c>
      <c r="E8" s="14">
        <f t="shared" si="0"/>
        <v>-56</v>
      </c>
      <c r="F8" s="14">
        <f t="shared" si="1"/>
        <v>-59</v>
      </c>
      <c r="H8" s="5">
        <v>-61</v>
      </c>
      <c r="I8" s="5">
        <v>-57</v>
      </c>
      <c r="J8" s="14">
        <f t="shared" si="2"/>
        <v>-59</v>
      </c>
      <c r="K8" s="14">
        <f t="shared" si="3"/>
        <v>-3</v>
      </c>
      <c r="L8" s="14">
        <f t="shared" si="4"/>
        <v>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2" t="s">
        <v>1</v>
      </c>
      <c r="B9" s="2"/>
      <c r="C9" s="3">
        <v>-59</v>
      </c>
      <c r="D9" s="3">
        <v>-61</v>
      </c>
      <c r="E9" s="13">
        <f t="shared" si="0"/>
        <v>-57</v>
      </c>
      <c r="F9" s="13">
        <f t="shared" si="1"/>
        <v>-59</v>
      </c>
      <c r="G9" s="2"/>
      <c r="H9" s="3">
        <v>-61</v>
      </c>
      <c r="I9" s="3">
        <v>-57</v>
      </c>
      <c r="J9" s="13">
        <f t="shared" si="2"/>
        <v>-59</v>
      </c>
      <c r="K9" s="13">
        <f t="shared" si="3"/>
        <v>-2</v>
      </c>
      <c r="L9" s="13">
        <f t="shared" si="4"/>
        <v>2</v>
      </c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" t="s">
        <v>2</v>
      </c>
      <c r="C10" s="5">
        <v>-60</v>
      </c>
      <c r="D10" s="5">
        <v>-61</v>
      </c>
      <c r="E10" s="14">
        <f t="shared" si="0"/>
        <v>-58</v>
      </c>
      <c r="F10" s="14">
        <f t="shared" si="1"/>
        <v>-59</v>
      </c>
      <c r="H10" s="5">
        <v>-61</v>
      </c>
      <c r="I10" s="5">
        <v>-56</v>
      </c>
      <c r="J10" s="14">
        <f t="shared" si="2"/>
        <v>-59</v>
      </c>
      <c r="K10" s="14">
        <f t="shared" si="3"/>
        <v>-1</v>
      </c>
      <c r="L10" s="14">
        <f t="shared" si="4"/>
        <v>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2" t="s">
        <v>3</v>
      </c>
      <c r="B11" s="2"/>
      <c r="C11" s="3">
        <v>-59</v>
      </c>
      <c r="D11" s="3">
        <v>-61</v>
      </c>
      <c r="E11" s="13">
        <f t="shared" si="0"/>
        <v>-57</v>
      </c>
      <c r="F11" s="13">
        <f t="shared" si="1"/>
        <v>-59</v>
      </c>
      <c r="G11" s="2"/>
      <c r="H11" s="3">
        <v>-61</v>
      </c>
      <c r="I11" s="3">
        <v>-57</v>
      </c>
      <c r="J11" s="13">
        <f t="shared" si="2"/>
        <v>-59</v>
      </c>
      <c r="K11" s="13">
        <f t="shared" si="3"/>
        <v>-2</v>
      </c>
      <c r="L11" s="13">
        <f t="shared" si="4"/>
        <v>2</v>
      </c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" t="s">
        <v>4</v>
      </c>
      <c r="C12" s="5">
        <v>-59</v>
      </c>
      <c r="D12" s="5">
        <v>-61</v>
      </c>
      <c r="E12" s="14">
        <f t="shared" si="0"/>
        <v>-57</v>
      </c>
      <c r="F12" s="14">
        <f t="shared" si="1"/>
        <v>-59</v>
      </c>
      <c r="H12" s="5">
        <v>-65</v>
      </c>
      <c r="I12" s="5">
        <v>-58</v>
      </c>
      <c r="J12" s="14">
        <f t="shared" si="2"/>
        <v>-63</v>
      </c>
      <c r="K12" s="14">
        <f t="shared" si="3"/>
        <v>-6</v>
      </c>
      <c r="L12" s="14">
        <f t="shared" si="4"/>
        <v>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2" t="s">
        <v>32</v>
      </c>
      <c r="B13" s="2"/>
      <c r="C13" s="3">
        <v>-59</v>
      </c>
      <c r="D13" s="3">
        <v>-61</v>
      </c>
      <c r="E13" s="13">
        <f t="shared" si="0"/>
        <v>-57</v>
      </c>
      <c r="F13" s="13">
        <f t="shared" si="1"/>
        <v>-59</v>
      </c>
      <c r="G13" s="2"/>
      <c r="H13" s="3">
        <v>-67</v>
      </c>
      <c r="I13" s="3">
        <v>-61</v>
      </c>
      <c r="J13" s="13">
        <f t="shared" si="2"/>
        <v>-65</v>
      </c>
      <c r="K13" s="13">
        <f t="shared" si="3"/>
        <v>-8</v>
      </c>
      <c r="L13" s="13">
        <f t="shared" si="4"/>
        <v>-2</v>
      </c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1" t="s">
        <v>19</v>
      </c>
      <c r="C14" s="5">
        <v>-58</v>
      </c>
      <c r="D14" s="5">
        <v>-61</v>
      </c>
      <c r="E14" s="14">
        <f t="shared" si="0"/>
        <v>-56</v>
      </c>
      <c r="F14" s="14">
        <f t="shared" si="1"/>
        <v>-59</v>
      </c>
      <c r="H14" s="5">
        <v>-73</v>
      </c>
      <c r="I14" s="5">
        <v>-67</v>
      </c>
      <c r="J14" s="14">
        <f t="shared" si="2"/>
        <v>-71</v>
      </c>
      <c r="K14" s="14">
        <f t="shared" si="3"/>
        <v>-15</v>
      </c>
      <c r="L14" s="14">
        <f t="shared" si="4"/>
        <v>-8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2" t="s">
        <v>5</v>
      </c>
      <c r="B15" s="2"/>
      <c r="C15" s="3">
        <v>-58</v>
      </c>
      <c r="D15" s="3">
        <v>-61</v>
      </c>
      <c r="E15" s="13">
        <f t="shared" si="0"/>
        <v>-56</v>
      </c>
      <c r="F15" s="13">
        <f t="shared" si="1"/>
        <v>-59</v>
      </c>
      <c r="G15" s="2"/>
      <c r="H15" s="3">
        <v>-67</v>
      </c>
      <c r="I15" s="3">
        <v>-61</v>
      </c>
      <c r="J15" s="13">
        <f t="shared" si="2"/>
        <v>-65</v>
      </c>
      <c r="K15" s="13">
        <f t="shared" si="3"/>
        <v>-9</v>
      </c>
      <c r="L15" s="13">
        <f t="shared" si="4"/>
        <v>-2</v>
      </c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" t="s">
        <v>6</v>
      </c>
      <c r="C16" s="5">
        <v>-58</v>
      </c>
      <c r="D16" s="5">
        <v>-60</v>
      </c>
      <c r="E16" s="14">
        <f t="shared" si="0"/>
        <v>-56</v>
      </c>
      <c r="F16" s="14">
        <f t="shared" si="1"/>
        <v>-58</v>
      </c>
      <c r="H16" s="5">
        <v>-64</v>
      </c>
      <c r="I16" s="5">
        <v>-58</v>
      </c>
      <c r="J16" s="14">
        <f t="shared" si="2"/>
        <v>-62</v>
      </c>
      <c r="K16" s="14">
        <f t="shared" si="3"/>
        <v>-6</v>
      </c>
      <c r="L16" s="14">
        <f t="shared" si="4"/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2" t="s">
        <v>7</v>
      </c>
      <c r="B17" s="2"/>
      <c r="C17" s="3">
        <v>-58</v>
      </c>
      <c r="D17" s="3">
        <v>-59</v>
      </c>
      <c r="E17" s="13">
        <f t="shared" si="0"/>
        <v>-56</v>
      </c>
      <c r="F17" s="13">
        <f t="shared" si="1"/>
        <v>-57</v>
      </c>
      <c r="G17" s="2"/>
      <c r="H17" s="3">
        <v>-64</v>
      </c>
      <c r="I17" s="3">
        <v>-58</v>
      </c>
      <c r="J17" s="13">
        <f t="shared" si="2"/>
        <v>-62</v>
      </c>
      <c r="K17" s="13">
        <f t="shared" si="3"/>
        <v>-6</v>
      </c>
      <c r="L17" s="13">
        <f t="shared" si="4"/>
        <v>-1</v>
      </c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" t="s">
        <v>8</v>
      </c>
      <c r="C18" s="5">
        <v>-58</v>
      </c>
      <c r="D18" s="5">
        <v>-58</v>
      </c>
      <c r="E18" s="14">
        <f t="shared" si="0"/>
        <v>-56</v>
      </c>
      <c r="F18" s="14">
        <f t="shared" si="1"/>
        <v>-56</v>
      </c>
      <c r="H18" s="5">
        <v>-64</v>
      </c>
      <c r="I18" s="5">
        <v>-58</v>
      </c>
      <c r="J18" s="14">
        <f t="shared" si="2"/>
        <v>-62</v>
      </c>
      <c r="K18" s="14">
        <f t="shared" si="3"/>
        <v>-6</v>
      </c>
      <c r="L18" s="14">
        <f t="shared" si="4"/>
        <v>-2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2" t="s">
        <v>34</v>
      </c>
      <c r="B19" s="2"/>
      <c r="C19" s="3">
        <v>-58</v>
      </c>
      <c r="D19" s="3">
        <v>-58</v>
      </c>
      <c r="E19" s="13">
        <f t="shared" si="0"/>
        <v>-56</v>
      </c>
      <c r="F19" s="13">
        <f t="shared" si="1"/>
        <v>-56</v>
      </c>
      <c r="G19" s="2"/>
      <c r="H19" s="3">
        <v>-64</v>
      </c>
      <c r="I19" s="3">
        <v>-58</v>
      </c>
      <c r="J19" s="13">
        <f t="shared" si="2"/>
        <v>-62</v>
      </c>
      <c r="K19" s="13">
        <f t="shared" si="3"/>
        <v>-6</v>
      </c>
      <c r="L19" s="13">
        <f t="shared" si="4"/>
        <v>-2</v>
      </c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1" t="s">
        <v>9</v>
      </c>
      <c r="C20" s="5">
        <v>-58</v>
      </c>
      <c r="D20" s="5">
        <v>-58</v>
      </c>
      <c r="E20" s="14">
        <f t="shared" si="0"/>
        <v>-56</v>
      </c>
      <c r="F20" s="14">
        <f t="shared" si="1"/>
        <v>-56</v>
      </c>
      <c r="H20" s="5">
        <v>-64</v>
      </c>
      <c r="I20" s="5">
        <v>-58</v>
      </c>
      <c r="J20" s="14">
        <f t="shared" si="2"/>
        <v>-62</v>
      </c>
      <c r="K20" s="14">
        <f t="shared" si="3"/>
        <v>-6</v>
      </c>
      <c r="L20" s="14">
        <f t="shared" si="4"/>
        <v>-2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2" t="s">
        <v>10</v>
      </c>
      <c r="B21" s="2"/>
      <c r="C21" s="3">
        <v>-58</v>
      </c>
      <c r="D21" s="3">
        <v>-59</v>
      </c>
      <c r="E21" s="13">
        <f t="shared" si="0"/>
        <v>-56</v>
      </c>
      <c r="F21" s="13">
        <f t="shared" si="1"/>
        <v>-57</v>
      </c>
      <c r="G21" s="2"/>
      <c r="H21" s="3">
        <v>-68</v>
      </c>
      <c r="I21" s="3">
        <v>-64</v>
      </c>
      <c r="J21" s="13">
        <f t="shared" si="2"/>
        <v>-66</v>
      </c>
      <c r="K21" s="13">
        <f t="shared" si="3"/>
        <v>-10</v>
      </c>
      <c r="L21" s="13">
        <f t="shared" si="4"/>
        <v>-7</v>
      </c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1" t="s">
        <v>11</v>
      </c>
      <c r="C22" s="5">
        <v>-58</v>
      </c>
      <c r="D22" s="5">
        <v>-61</v>
      </c>
      <c r="E22" s="14">
        <f t="shared" si="0"/>
        <v>-56</v>
      </c>
      <c r="F22" s="14">
        <f t="shared" si="1"/>
        <v>-59</v>
      </c>
      <c r="H22" s="5">
        <v>-68</v>
      </c>
      <c r="I22" s="5">
        <v>-64</v>
      </c>
      <c r="J22" s="14">
        <f t="shared" si="2"/>
        <v>-66</v>
      </c>
      <c r="K22" s="14">
        <f t="shared" si="3"/>
        <v>-10</v>
      </c>
      <c r="L22" s="14">
        <f t="shared" si="4"/>
        <v>-5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2" t="s">
        <v>12</v>
      </c>
      <c r="B23" s="2"/>
      <c r="C23" s="3">
        <v>-58</v>
      </c>
      <c r="D23" s="3">
        <v>-61</v>
      </c>
      <c r="E23" s="13">
        <f t="shared" si="0"/>
        <v>-56</v>
      </c>
      <c r="F23" s="13">
        <f t="shared" si="1"/>
        <v>-59</v>
      </c>
      <c r="G23" s="2"/>
      <c r="H23" s="3">
        <v>-67</v>
      </c>
      <c r="I23" s="3">
        <v>-61</v>
      </c>
      <c r="J23" s="13">
        <f t="shared" si="2"/>
        <v>-65</v>
      </c>
      <c r="K23" s="13">
        <f t="shared" si="3"/>
        <v>-9</v>
      </c>
      <c r="L23" s="13">
        <f t="shared" si="4"/>
        <v>-2</v>
      </c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1" t="s">
        <v>13</v>
      </c>
      <c r="C24" s="5">
        <v>-59</v>
      </c>
      <c r="D24" s="5">
        <v>-61</v>
      </c>
      <c r="E24" s="14">
        <f t="shared" si="0"/>
        <v>-57</v>
      </c>
      <c r="F24" s="14">
        <f t="shared" si="1"/>
        <v>-59</v>
      </c>
      <c r="H24" s="5">
        <v>-69</v>
      </c>
      <c r="I24" s="5">
        <v>-64</v>
      </c>
      <c r="J24" s="14">
        <f t="shared" si="2"/>
        <v>-67</v>
      </c>
      <c r="K24" s="14">
        <f t="shared" si="3"/>
        <v>-10</v>
      </c>
      <c r="L24" s="14">
        <f t="shared" si="4"/>
        <v>-5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2" t="s">
        <v>35</v>
      </c>
      <c r="B25" s="2"/>
      <c r="C25" s="3">
        <v>-59</v>
      </c>
      <c r="D25" s="3">
        <v>-61</v>
      </c>
      <c r="E25" s="13">
        <f t="shared" si="0"/>
        <v>-57</v>
      </c>
      <c r="F25" s="13">
        <f t="shared" si="1"/>
        <v>-59</v>
      </c>
      <c r="G25" s="2"/>
      <c r="H25" s="3">
        <v>-71</v>
      </c>
      <c r="I25" s="3">
        <v>-65</v>
      </c>
      <c r="J25" s="13">
        <f t="shared" si="2"/>
        <v>-69</v>
      </c>
      <c r="K25" s="13">
        <f t="shared" si="3"/>
        <v>-12</v>
      </c>
      <c r="L25" s="13">
        <f t="shared" si="4"/>
        <v>-6</v>
      </c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1" t="s">
        <v>14</v>
      </c>
      <c r="C26" s="5">
        <v>-58</v>
      </c>
      <c r="D26" s="5">
        <v>-61</v>
      </c>
      <c r="E26" s="14">
        <f t="shared" si="0"/>
        <v>-56</v>
      </c>
      <c r="F26" s="14">
        <f t="shared" si="1"/>
        <v>-59</v>
      </c>
      <c r="H26" s="5">
        <v>-74</v>
      </c>
      <c r="I26" s="5">
        <v>-68</v>
      </c>
      <c r="J26" s="14">
        <f t="shared" si="2"/>
        <v>-72</v>
      </c>
      <c r="K26" s="14">
        <f t="shared" si="3"/>
        <v>-16</v>
      </c>
      <c r="L26" s="14">
        <f t="shared" si="4"/>
        <v>-9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A27" s="2" t="s">
        <v>15</v>
      </c>
      <c r="B27" s="2"/>
      <c r="C27" s="3">
        <v>-58</v>
      </c>
      <c r="D27" s="3">
        <v>-61</v>
      </c>
      <c r="E27" s="13">
        <f t="shared" si="0"/>
        <v>-56</v>
      </c>
      <c r="F27" s="13">
        <f t="shared" si="1"/>
        <v>-59</v>
      </c>
      <c r="G27" s="2"/>
      <c r="H27" s="3">
        <v>-67</v>
      </c>
      <c r="I27" s="3">
        <v>-62</v>
      </c>
      <c r="J27" s="13">
        <f t="shared" si="2"/>
        <v>-65</v>
      </c>
      <c r="K27" s="13">
        <f t="shared" si="3"/>
        <v>-9</v>
      </c>
      <c r="L27" s="13">
        <f t="shared" si="4"/>
        <v>-3</v>
      </c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1" t="s">
        <v>16</v>
      </c>
      <c r="C28" s="5">
        <v>-58</v>
      </c>
      <c r="D28" s="5">
        <v>-61</v>
      </c>
      <c r="E28" s="14">
        <f t="shared" si="0"/>
        <v>-56</v>
      </c>
      <c r="F28" s="14">
        <f t="shared" si="1"/>
        <v>-59</v>
      </c>
      <c r="H28" s="5">
        <v>-67</v>
      </c>
      <c r="I28" s="5">
        <v>-61</v>
      </c>
      <c r="J28" s="14">
        <f t="shared" si="2"/>
        <v>-65</v>
      </c>
      <c r="K28" s="14">
        <f t="shared" si="3"/>
        <v>-9</v>
      </c>
      <c r="L28" s="14">
        <f t="shared" si="4"/>
        <v>-2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5">
      <c r="A29" s="2" t="s">
        <v>17</v>
      </c>
      <c r="B29" s="2"/>
      <c r="C29" s="3">
        <v>-58</v>
      </c>
      <c r="D29" s="3">
        <v>-61</v>
      </c>
      <c r="E29" s="13">
        <f t="shared" si="0"/>
        <v>-56</v>
      </c>
      <c r="F29" s="13">
        <f t="shared" si="1"/>
        <v>-59</v>
      </c>
      <c r="G29" s="2"/>
      <c r="H29" s="3">
        <v>-65</v>
      </c>
      <c r="I29" s="3">
        <v>-58</v>
      </c>
      <c r="J29" s="13">
        <f t="shared" si="2"/>
        <v>-63</v>
      </c>
      <c r="K29" s="13">
        <f t="shared" si="3"/>
        <v>-7</v>
      </c>
      <c r="L29" s="13">
        <f t="shared" si="4"/>
        <v>1</v>
      </c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1" t="s">
        <v>18</v>
      </c>
      <c r="C30" s="5">
        <v>-58</v>
      </c>
      <c r="D30" s="5">
        <v>-61</v>
      </c>
      <c r="E30" s="14">
        <f t="shared" si="0"/>
        <v>-56</v>
      </c>
      <c r="F30" s="14">
        <f t="shared" si="1"/>
        <v>-59</v>
      </c>
      <c r="H30" s="5">
        <v>-63</v>
      </c>
      <c r="I30" s="5">
        <v>-57</v>
      </c>
      <c r="J30" s="14">
        <f t="shared" si="2"/>
        <v>-61</v>
      </c>
      <c r="K30" s="14">
        <f t="shared" si="3"/>
        <v>-5</v>
      </c>
      <c r="L30" s="14">
        <f t="shared" si="4"/>
        <v>2</v>
      </c>
      <c r="Z30" s="5"/>
    </row>
    <row r="31" spans="1:26" x14ac:dyDescent="0.25">
      <c r="H31" s="20" t="s">
        <v>64</v>
      </c>
      <c r="K31" s="21">
        <f>COUNT(K7:K30)</f>
        <v>24</v>
      </c>
      <c r="L31" s="21">
        <f>COUNT(L7:L30)</f>
        <v>24</v>
      </c>
    </row>
    <row r="32" spans="1:26" x14ac:dyDescent="0.25">
      <c r="H32" s="20" t="s">
        <v>63</v>
      </c>
      <c r="K32" s="21">
        <f>COUNTIF(K7:K30,"&gt;= -18")</f>
        <v>24</v>
      </c>
      <c r="L32" s="21">
        <f>COUNTIF(L7:L30,"&gt;= -18")</f>
        <v>24</v>
      </c>
    </row>
    <row r="33" spans="8:12" x14ac:dyDescent="0.25">
      <c r="H33" s="20" t="s">
        <v>62</v>
      </c>
      <c r="K33" s="21">
        <f>COUNTIF(K7:K30,"&lt; -18")</f>
        <v>0</v>
      </c>
      <c r="L33" s="21">
        <f>COUNTIF(L7:L30,"&lt; -18")</f>
        <v>0</v>
      </c>
    </row>
    <row r="34" spans="8:12" x14ac:dyDescent="0.25">
      <c r="K34" s="21" t="str">
        <f>IF(K32&lt;17,"FAILED","PASSED")</f>
        <v>PASSED</v>
      </c>
      <c r="L34" s="21" t="str">
        <f>IF(L32&lt;17,"FAILED","PASSED")</f>
        <v>PASSED</v>
      </c>
    </row>
  </sheetData>
  <mergeCells count="2">
    <mergeCell ref="C1:F1"/>
    <mergeCell ref="H1:L1"/>
  </mergeCells>
  <conditionalFormatting sqref="K34:L34">
    <cfRule type="containsText" dxfId="13" priority="1" operator="containsText" text="FAILED">
      <formula>NOT(ISERROR(SEARCH("FAILED",K34)))</formula>
    </cfRule>
    <cfRule type="containsText" dxfId="12" priority="2" operator="containsText" text="PASSED">
      <formula>NOT(ISERROR(SEARCH("PASSED",K34)))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4"/>
  <sheetViews>
    <sheetView zoomScale="85" zoomScaleNormal="85" workbookViewId="0"/>
  </sheetViews>
  <sheetFormatPr baseColWidth="10" defaultRowHeight="15" x14ac:dyDescent="0.25"/>
  <cols>
    <col min="1" max="1" width="27.85546875" style="1" customWidth="1"/>
    <col min="2" max="2" width="1.5703125" style="1" customWidth="1"/>
    <col min="3" max="3" width="11.7109375" customWidth="1" collapsed="1"/>
    <col min="4" max="4" width="11.7109375" customWidth="1"/>
    <col min="5" max="5" width="11.7109375" customWidth="1" collapsed="1"/>
    <col min="6" max="6" width="11.85546875" customWidth="1"/>
    <col min="7" max="7" width="1.5703125" style="1" customWidth="1"/>
    <col min="8" max="8" width="11.7109375" customWidth="1" collapsed="1"/>
    <col min="9" max="9" width="11.7109375" customWidth="1"/>
    <col min="10" max="10" width="11.7109375" customWidth="1" collapsed="1"/>
    <col min="11" max="12" width="15.140625" customWidth="1"/>
    <col min="13" max="13" width="1.5703125" style="1" customWidth="1"/>
    <col min="14" max="14" width="15.140625" customWidth="1" collapsed="1"/>
    <col min="15" max="16" width="15.140625" customWidth="1"/>
    <col min="17" max="18" width="15.140625" customWidth="1" collapsed="1"/>
    <col min="19" max="19" width="15.140625" customWidth="1"/>
    <col min="20" max="20" width="15.140625" customWidth="1" collapsed="1"/>
    <col min="21" max="21" width="15.140625" customWidth="1"/>
    <col min="22" max="22" width="15.140625" customWidth="1" collapsed="1"/>
    <col min="23" max="24" width="15.140625" customWidth="1"/>
    <col min="25" max="25" width="15.140625" customWidth="1" collapsed="1"/>
  </cols>
  <sheetData>
    <row r="1" spans="1:25" s="16" customFormat="1" ht="30" customHeight="1" x14ac:dyDescent="0.25">
      <c r="A1" s="17" t="s">
        <v>41</v>
      </c>
      <c r="B1" s="17"/>
      <c r="C1" s="29" t="s">
        <v>43</v>
      </c>
      <c r="D1" s="29"/>
      <c r="E1" s="29"/>
      <c r="F1" s="29"/>
      <c r="G1" s="17"/>
      <c r="H1" s="29" t="s">
        <v>44</v>
      </c>
      <c r="I1" s="29"/>
      <c r="J1" s="29"/>
      <c r="K1" s="29"/>
      <c r="L1" s="29"/>
      <c r="M1" s="17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6" customFormat="1" ht="58.5" customHeight="1" x14ac:dyDescent="0.25">
      <c r="A2" s="19" t="s">
        <v>42</v>
      </c>
      <c r="C2" s="15"/>
      <c r="D2" s="15"/>
      <c r="E2" s="15"/>
      <c r="F2" s="15"/>
      <c r="H2" s="15"/>
      <c r="I2" s="15"/>
      <c r="J2" s="15"/>
    </row>
    <row r="3" spans="1:25" s="9" customFormat="1" ht="90" customHeight="1" x14ac:dyDescent="0.25">
      <c r="A3" s="10"/>
      <c r="B3" s="10"/>
      <c r="C3" s="11" t="s">
        <v>29</v>
      </c>
      <c r="D3" s="11" t="s">
        <v>30</v>
      </c>
      <c r="E3" s="11" t="s">
        <v>28</v>
      </c>
      <c r="F3" s="11" t="s">
        <v>31</v>
      </c>
      <c r="G3" s="10"/>
      <c r="H3" s="11" t="s">
        <v>36</v>
      </c>
      <c r="I3" s="11" t="s">
        <v>30</v>
      </c>
      <c r="J3" s="11" t="s">
        <v>37</v>
      </c>
      <c r="K3" s="11" t="s">
        <v>39</v>
      </c>
      <c r="L3" s="11" t="s">
        <v>40</v>
      </c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" customHeight="1" x14ac:dyDescent="0.25">
      <c r="A4" s="1" t="s">
        <v>26</v>
      </c>
      <c r="C4" s="12">
        <v>-1</v>
      </c>
      <c r="D4" s="12">
        <v>-1</v>
      </c>
      <c r="E4" s="12"/>
      <c r="F4" s="12"/>
      <c r="H4" s="12" t="s">
        <v>38</v>
      </c>
      <c r="I4" s="12">
        <v>-1</v>
      </c>
      <c r="J4" s="12"/>
      <c r="K4" s="4"/>
      <c r="L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 x14ac:dyDescent="0.25">
      <c r="A5" s="1" t="s">
        <v>27</v>
      </c>
      <c r="C5" s="12">
        <v>0</v>
      </c>
      <c r="D5" s="12">
        <v>20</v>
      </c>
      <c r="E5" s="12"/>
      <c r="F5" s="12"/>
      <c r="H5" s="12">
        <v>0</v>
      </c>
      <c r="I5" s="12">
        <v>20</v>
      </c>
      <c r="J5" s="12"/>
      <c r="K5" s="4"/>
      <c r="L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9" customHeight="1" x14ac:dyDescent="0.25">
      <c r="C6" s="4"/>
      <c r="D6" s="4"/>
      <c r="E6" s="4"/>
      <c r="F6" s="4"/>
      <c r="H6" s="4"/>
      <c r="I6" s="4"/>
      <c r="J6" s="4"/>
      <c r="K6" s="4"/>
      <c r="L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2" t="s">
        <v>33</v>
      </c>
      <c r="B7" s="2"/>
      <c r="C7" s="3">
        <v>-58</v>
      </c>
      <c r="D7" s="3">
        <v>-61</v>
      </c>
      <c r="E7" s="13">
        <f t="shared" ref="E7:E30" si="0">C7+(1-D$4)</f>
        <v>-56</v>
      </c>
      <c r="F7" s="13">
        <f t="shared" ref="F7:F30" si="1">D7+(1-C$4)</f>
        <v>-59</v>
      </c>
      <c r="G7" s="2"/>
      <c r="H7" s="3">
        <v>-70</v>
      </c>
      <c r="I7" s="3">
        <v>-64</v>
      </c>
      <c r="J7" s="13">
        <f t="shared" ref="J7:J30" si="2">H7+(1-I$4)</f>
        <v>-68</v>
      </c>
      <c r="K7" s="13">
        <f t="shared" ref="K7:K30" si="3">J7-E7</f>
        <v>-12</v>
      </c>
      <c r="L7" s="13">
        <f t="shared" ref="L7:L30" si="4">I7-F7</f>
        <v>-5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1" t="s">
        <v>0</v>
      </c>
      <c r="C8" s="5">
        <v>-58</v>
      </c>
      <c r="D8" s="5">
        <v>-61</v>
      </c>
      <c r="E8" s="14">
        <f t="shared" si="0"/>
        <v>-56</v>
      </c>
      <c r="F8" s="14">
        <f t="shared" si="1"/>
        <v>-59</v>
      </c>
      <c r="H8" s="5">
        <v>-71</v>
      </c>
      <c r="I8" s="5">
        <v>-65</v>
      </c>
      <c r="J8" s="14">
        <f t="shared" si="2"/>
        <v>-69</v>
      </c>
      <c r="K8" s="14">
        <f t="shared" si="3"/>
        <v>-13</v>
      </c>
      <c r="L8" s="14">
        <f t="shared" si="4"/>
        <v>-6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5">
      <c r="A9" s="2" t="s">
        <v>1</v>
      </c>
      <c r="B9" s="2"/>
      <c r="C9" s="3">
        <v>-59</v>
      </c>
      <c r="D9" s="3">
        <v>-61</v>
      </c>
      <c r="E9" s="13">
        <f t="shared" si="0"/>
        <v>-57</v>
      </c>
      <c r="F9" s="13">
        <f t="shared" si="1"/>
        <v>-59</v>
      </c>
      <c r="G9" s="2"/>
      <c r="H9" s="3">
        <v>-74</v>
      </c>
      <c r="I9" s="3">
        <v>-68</v>
      </c>
      <c r="J9" s="13">
        <f t="shared" si="2"/>
        <v>-72</v>
      </c>
      <c r="K9" s="13">
        <f t="shared" si="3"/>
        <v>-15</v>
      </c>
      <c r="L9" s="13">
        <f t="shared" si="4"/>
        <v>-9</v>
      </c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5">
      <c r="A10" s="1" t="s">
        <v>2</v>
      </c>
      <c r="C10" s="5">
        <v>-60</v>
      </c>
      <c r="D10" s="5">
        <v>-61</v>
      </c>
      <c r="E10" s="14">
        <f t="shared" si="0"/>
        <v>-58</v>
      </c>
      <c r="F10" s="14">
        <f t="shared" si="1"/>
        <v>-59</v>
      </c>
      <c r="H10" s="5">
        <v>-78</v>
      </c>
      <c r="I10" s="5">
        <v>-73</v>
      </c>
      <c r="J10" s="14">
        <f t="shared" si="2"/>
        <v>-76</v>
      </c>
      <c r="K10" s="14">
        <f t="shared" si="3"/>
        <v>-18</v>
      </c>
      <c r="L10" s="14">
        <f t="shared" si="4"/>
        <v>-14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5">
      <c r="A11" s="2" t="s">
        <v>3</v>
      </c>
      <c r="B11" s="2"/>
      <c r="C11" s="3">
        <v>-59</v>
      </c>
      <c r="D11" s="3">
        <v>-61</v>
      </c>
      <c r="E11" s="13">
        <f t="shared" si="0"/>
        <v>-57</v>
      </c>
      <c r="F11" s="13">
        <f t="shared" si="1"/>
        <v>-59</v>
      </c>
      <c r="G11" s="2"/>
      <c r="H11" s="3">
        <v>-83</v>
      </c>
      <c r="I11" s="3">
        <v>-78</v>
      </c>
      <c r="J11" s="13">
        <f t="shared" si="2"/>
        <v>-81</v>
      </c>
      <c r="K11" s="13">
        <f t="shared" si="3"/>
        <v>-24</v>
      </c>
      <c r="L11" s="13">
        <f t="shared" si="4"/>
        <v>-19</v>
      </c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1" t="s">
        <v>4</v>
      </c>
      <c r="C12" s="5">
        <v>-59</v>
      </c>
      <c r="D12" s="5">
        <v>-61</v>
      </c>
      <c r="E12" s="14">
        <f t="shared" si="0"/>
        <v>-57</v>
      </c>
      <c r="F12" s="14">
        <f t="shared" si="1"/>
        <v>-59</v>
      </c>
      <c r="H12" s="5">
        <v>-80</v>
      </c>
      <c r="I12" s="5">
        <v>-75</v>
      </c>
      <c r="J12" s="14">
        <f t="shared" si="2"/>
        <v>-78</v>
      </c>
      <c r="K12" s="14">
        <f t="shared" si="3"/>
        <v>-21</v>
      </c>
      <c r="L12" s="14">
        <f t="shared" si="4"/>
        <v>-16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5">
      <c r="A13" s="2" t="s">
        <v>32</v>
      </c>
      <c r="B13" s="2"/>
      <c r="C13" s="3">
        <v>-59</v>
      </c>
      <c r="D13" s="3">
        <v>-61</v>
      </c>
      <c r="E13" s="13">
        <f t="shared" si="0"/>
        <v>-57</v>
      </c>
      <c r="F13" s="13">
        <f t="shared" si="1"/>
        <v>-59</v>
      </c>
      <c r="G13" s="2"/>
      <c r="H13" s="3">
        <v>-76</v>
      </c>
      <c r="I13" s="3">
        <v>-71</v>
      </c>
      <c r="J13" s="13">
        <f t="shared" si="2"/>
        <v>-74</v>
      </c>
      <c r="K13" s="13">
        <f t="shared" si="3"/>
        <v>-17</v>
      </c>
      <c r="L13" s="13">
        <f t="shared" si="4"/>
        <v>-12</v>
      </c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1" t="s">
        <v>19</v>
      </c>
      <c r="C14" s="5">
        <v>-58</v>
      </c>
      <c r="D14" s="5">
        <v>-61</v>
      </c>
      <c r="E14" s="14">
        <f t="shared" si="0"/>
        <v>-56</v>
      </c>
      <c r="F14" s="14">
        <f t="shared" si="1"/>
        <v>-59</v>
      </c>
      <c r="H14" s="5">
        <v>-76</v>
      </c>
      <c r="I14" s="5">
        <v>-70</v>
      </c>
      <c r="J14" s="14">
        <f t="shared" si="2"/>
        <v>-74</v>
      </c>
      <c r="K14" s="14">
        <f t="shared" si="3"/>
        <v>-18</v>
      </c>
      <c r="L14" s="14">
        <f t="shared" si="4"/>
        <v>-11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5">
      <c r="A15" s="2" t="s">
        <v>5</v>
      </c>
      <c r="B15" s="2"/>
      <c r="C15" s="3">
        <v>-58</v>
      </c>
      <c r="D15" s="3">
        <v>-61</v>
      </c>
      <c r="E15" s="13">
        <f t="shared" si="0"/>
        <v>-56</v>
      </c>
      <c r="F15" s="13">
        <f t="shared" si="1"/>
        <v>-59</v>
      </c>
      <c r="G15" s="2"/>
      <c r="H15" s="3">
        <v>-77</v>
      </c>
      <c r="I15" s="3">
        <v>-72</v>
      </c>
      <c r="J15" s="13">
        <f t="shared" si="2"/>
        <v>-75</v>
      </c>
      <c r="K15" s="13">
        <f t="shared" si="3"/>
        <v>-19</v>
      </c>
      <c r="L15" s="13">
        <f t="shared" si="4"/>
        <v>-13</v>
      </c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5">
      <c r="A16" s="1" t="s">
        <v>6</v>
      </c>
      <c r="C16" s="5">
        <v>-58</v>
      </c>
      <c r="D16" s="5">
        <v>-60</v>
      </c>
      <c r="E16" s="14">
        <f t="shared" si="0"/>
        <v>-56</v>
      </c>
      <c r="F16" s="14">
        <f t="shared" si="1"/>
        <v>-58</v>
      </c>
      <c r="H16" s="5">
        <v>-76</v>
      </c>
      <c r="I16" s="5">
        <v>-71</v>
      </c>
      <c r="J16" s="14">
        <f t="shared" si="2"/>
        <v>-74</v>
      </c>
      <c r="K16" s="14">
        <f t="shared" si="3"/>
        <v>-18</v>
      </c>
      <c r="L16" s="14">
        <f t="shared" si="4"/>
        <v>-13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5">
      <c r="A17" s="2" t="s">
        <v>7</v>
      </c>
      <c r="B17" s="2"/>
      <c r="C17" s="3">
        <v>-58</v>
      </c>
      <c r="D17" s="3">
        <v>-59</v>
      </c>
      <c r="E17" s="13">
        <f t="shared" si="0"/>
        <v>-56</v>
      </c>
      <c r="F17" s="13">
        <f t="shared" si="1"/>
        <v>-57</v>
      </c>
      <c r="G17" s="2"/>
      <c r="H17" s="3">
        <v>-71</v>
      </c>
      <c r="I17" s="3">
        <v>-67</v>
      </c>
      <c r="J17" s="13">
        <f t="shared" si="2"/>
        <v>-69</v>
      </c>
      <c r="K17" s="13">
        <f t="shared" si="3"/>
        <v>-13</v>
      </c>
      <c r="L17" s="13">
        <f t="shared" si="4"/>
        <v>-10</v>
      </c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" t="s">
        <v>8</v>
      </c>
      <c r="C18" s="5">
        <v>-58</v>
      </c>
      <c r="D18" s="5">
        <v>-58</v>
      </c>
      <c r="E18" s="14">
        <f t="shared" si="0"/>
        <v>-56</v>
      </c>
      <c r="F18" s="14">
        <f t="shared" si="1"/>
        <v>-56</v>
      </c>
      <c r="H18" s="5">
        <v>-68</v>
      </c>
      <c r="I18" s="5">
        <v>-64</v>
      </c>
      <c r="J18" s="14">
        <f t="shared" si="2"/>
        <v>-66</v>
      </c>
      <c r="K18" s="14">
        <f t="shared" si="3"/>
        <v>-10</v>
      </c>
      <c r="L18" s="14">
        <f t="shared" si="4"/>
        <v>-8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5">
      <c r="A19" s="2" t="s">
        <v>34</v>
      </c>
      <c r="B19" s="2"/>
      <c r="C19" s="3">
        <v>-58</v>
      </c>
      <c r="D19" s="3">
        <v>-58</v>
      </c>
      <c r="E19" s="13">
        <f t="shared" si="0"/>
        <v>-56</v>
      </c>
      <c r="F19" s="13">
        <f t="shared" si="1"/>
        <v>-56</v>
      </c>
      <c r="G19" s="2"/>
      <c r="H19" s="3">
        <v>-68</v>
      </c>
      <c r="I19" s="3">
        <v>-62</v>
      </c>
      <c r="J19" s="13">
        <f t="shared" si="2"/>
        <v>-66</v>
      </c>
      <c r="K19" s="13">
        <f t="shared" si="3"/>
        <v>-10</v>
      </c>
      <c r="L19" s="13">
        <f t="shared" si="4"/>
        <v>-6</v>
      </c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" t="s">
        <v>9</v>
      </c>
      <c r="C20" s="5">
        <v>-58</v>
      </c>
      <c r="D20" s="5">
        <v>-58</v>
      </c>
      <c r="E20" s="14">
        <f t="shared" si="0"/>
        <v>-56</v>
      </c>
      <c r="F20" s="14">
        <f t="shared" si="1"/>
        <v>-56</v>
      </c>
      <c r="H20" s="5">
        <v>-68</v>
      </c>
      <c r="I20" s="5">
        <v>-62</v>
      </c>
      <c r="J20" s="14">
        <f t="shared" si="2"/>
        <v>-66</v>
      </c>
      <c r="K20" s="14">
        <f t="shared" si="3"/>
        <v>-10</v>
      </c>
      <c r="L20" s="14">
        <f t="shared" si="4"/>
        <v>-6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5">
      <c r="A21" s="2" t="s">
        <v>10</v>
      </c>
      <c r="B21" s="2"/>
      <c r="C21" s="3">
        <v>-58</v>
      </c>
      <c r="D21" s="3">
        <v>-59</v>
      </c>
      <c r="E21" s="13">
        <f t="shared" si="0"/>
        <v>-56</v>
      </c>
      <c r="F21" s="13">
        <f t="shared" si="1"/>
        <v>-57</v>
      </c>
      <c r="G21" s="2"/>
      <c r="H21" s="3">
        <v>-68</v>
      </c>
      <c r="I21" s="3">
        <v>-64</v>
      </c>
      <c r="J21" s="13">
        <f t="shared" si="2"/>
        <v>-66</v>
      </c>
      <c r="K21" s="13">
        <f t="shared" si="3"/>
        <v>-10</v>
      </c>
      <c r="L21" s="13">
        <f t="shared" si="4"/>
        <v>-7</v>
      </c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1" t="s">
        <v>11</v>
      </c>
      <c r="C22" s="5">
        <v>-58</v>
      </c>
      <c r="D22" s="5">
        <v>-61</v>
      </c>
      <c r="E22" s="14">
        <f t="shared" si="0"/>
        <v>-56</v>
      </c>
      <c r="F22" s="14">
        <f t="shared" si="1"/>
        <v>-59</v>
      </c>
      <c r="H22" s="5">
        <v>-71</v>
      </c>
      <c r="I22" s="5">
        <v>-65</v>
      </c>
      <c r="J22" s="14">
        <f t="shared" si="2"/>
        <v>-69</v>
      </c>
      <c r="K22" s="14">
        <f t="shared" si="3"/>
        <v>-13</v>
      </c>
      <c r="L22" s="14">
        <f t="shared" si="4"/>
        <v>-6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5">
      <c r="A23" s="2" t="s">
        <v>12</v>
      </c>
      <c r="B23" s="2"/>
      <c r="C23" s="3">
        <v>-58</v>
      </c>
      <c r="D23" s="3">
        <v>-61</v>
      </c>
      <c r="E23" s="13">
        <f t="shared" si="0"/>
        <v>-56</v>
      </c>
      <c r="F23" s="13">
        <f t="shared" si="1"/>
        <v>-59</v>
      </c>
      <c r="G23" s="2"/>
      <c r="H23" s="3">
        <v>-77</v>
      </c>
      <c r="I23" s="3">
        <v>-73</v>
      </c>
      <c r="J23" s="13">
        <f t="shared" si="2"/>
        <v>-75</v>
      </c>
      <c r="K23" s="13">
        <f t="shared" si="3"/>
        <v>-19</v>
      </c>
      <c r="L23" s="13">
        <f t="shared" si="4"/>
        <v>-14</v>
      </c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1" t="s">
        <v>13</v>
      </c>
      <c r="C24" s="5">
        <v>-59</v>
      </c>
      <c r="D24" s="5">
        <v>-61</v>
      </c>
      <c r="E24" s="14">
        <f t="shared" si="0"/>
        <v>-57</v>
      </c>
      <c r="F24" s="14">
        <f t="shared" si="1"/>
        <v>-59</v>
      </c>
      <c r="H24" s="5">
        <v>-73</v>
      </c>
      <c r="I24" s="5">
        <v>-67</v>
      </c>
      <c r="J24" s="14">
        <f t="shared" si="2"/>
        <v>-71</v>
      </c>
      <c r="K24" s="14">
        <f t="shared" si="3"/>
        <v>-14</v>
      </c>
      <c r="L24" s="14">
        <f t="shared" si="4"/>
        <v>-8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5">
      <c r="A25" s="2" t="s">
        <v>35</v>
      </c>
      <c r="B25" s="2"/>
      <c r="C25" s="3">
        <v>-59</v>
      </c>
      <c r="D25" s="3">
        <v>-61</v>
      </c>
      <c r="E25" s="13">
        <f t="shared" si="0"/>
        <v>-57</v>
      </c>
      <c r="F25" s="13">
        <f t="shared" si="1"/>
        <v>-59</v>
      </c>
      <c r="G25" s="2"/>
      <c r="H25" s="3">
        <v>-68</v>
      </c>
      <c r="I25" s="3">
        <v>-62</v>
      </c>
      <c r="J25" s="13">
        <f t="shared" si="2"/>
        <v>-66</v>
      </c>
      <c r="K25" s="13">
        <f t="shared" si="3"/>
        <v>-9</v>
      </c>
      <c r="L25" s="13">
        <f t="shared" si="4"/>
        <v>-3</v>
      </c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1" t="s">
        <v>14</v>
      </c>
      <c r="C26" s="5">
        <v>-58</v>
      </c>
      <c r="D26" s="5">
        <v>-61</v>
      </c>
      <c r="E26" s="14">
        <f t="shared" si="0"/>
        <v>-56</v>
      </c>
      <c r="F26" s="14">
        <f t="shared" si="1"/>
        <v>-59</v>
      </c>
      <c r="H26" s="5">
        <v>-67</v>
      </c>
      <c r="I26" s="5">
        <v>-61</v>
      </c>
      <c r="J26" s="14">
        <f t="shared" si="2"/>
        <v>-65</v>
      </c>
      <c r="K26" s="14">
        <f t="shared" si="3"/>
        <v>-9</v>
      </c>
      <c r="L26" s="14">
        <f t="shared" si="4"/>
        <v>-2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25">
      <c r="A27" s="2" t="s">
        <v>15</v>
      </c>
      <c r="B27" s="2"/>
      <c r="C27" s="3">
        <v>-58</v>
      </c>
      <c r="D27" s="3">
        <v>-61</v>
      </c>
      <c r="E27" s="13">
        <f t="shared" si="0"/>
        <v>-56</v>
      </c>
      <c r="F27" s="13">
        <f t="shared" si="1"/>
        <v>-59</v>
      </c>
      <c r="G27" s="2"/>
      <c r="H27" s="3">
        <v>-67</v>
      </c>
      <c r="I27" s="3">
        <v>-61</v>
      </c>
      <c r="J27" s="13">
        <f t="shared" si="2"/>
        <v>-65</v>
      </c>
      <c r="K27" s="13">
        <f t="shared" si="3"/>
        <v>-9</v>
      </c>
      <c r="L27" s="13">
        <f t="shared" si="4"/>
        <v>-2</v>
      </c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1" t="s">
        <v>16</v>
      </c>
      <c r="C28" s="5">
        <v>-58</v>
      </c>
      <c r="D28" s="5">
        <v>-61</v>
      </c>
      <c r="E28" s="14">
        <f t="shared" si="0"/>
        <v>-56</v>
      </c>
      <c r="F28" s="14">
        <f t="shared" si="1"/>
        <v>-59</v>
      </c>
      <c r="H28" s="5">
        <v>-67</v>
      </c>
      <c r="I28" s="5">
        <v>-62</v>
      </c>
      <c r="J28" s="14">
        <f t="shared" si="2"/>
        <v>-65</v>
      </c>
      <c r="K28" s="14">
        <f t="shared" si="3"/>
        <v>-9</v>
      </c>
      <c r="L28" s="14">
        <f t="shared" si="4"/>
        <v>-3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5">
      <c r="A29" s="2" t="s">
        <v>17</v>
      </c>
      <c r="B29" s="2"/>
      <c r="C29" s="3">
        <v>-58</v>
      </c>
      <c r="D29" s="3">
        <v>-61</v>
      </c>
      <c r="E29" s="13">
        <f t="shared" si="0"/>
        <v>-56</v>
      </c>
      <c r="F29" s="13">
        <f t="shared" si="1"/>
        <v>-59</v>
      </c>
      <c r="G29" s="2"/>
      <c r="H29" s="3">
        <v>-67</v>
      </c>
      <c r="I29" s="3">
        <v>-62</v>
      </c>
      <c r="J29" s="13">
        <f t="shared" si="2"/>
        <v>-65</v>
      </c>
      <c r="K29" s="13">
        <f t="shared" si="3"/>
        <v>-9</v>
      </c>
      <c r="L29" s="13">
        <f t="shared" si="4"/>
        <v>-3</v>
      </c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1" t="s">
        <v>18</v>
      </c>
      <c r="C30" s="5">
        <v>-58</v>
      </c>
      <c r="D30" s="5">
        <v>-61</v>
      </c>
      <c r="E30" s="14">
        <f t="shared" si="0"/>
        <v>-56</v>
      </c>
      <c r="F30" s="14">
        <f t="shared" si="1"/>
        <v>-59</v>
      </c>
      <c r="H30" s="5">
        <v>-68</v>
      </c>
      <c r="I30" s="5">
        <v>-63</v>
      </c>
      <c r="J30" s="14">
        <f t="shared" si="2"/>
        <v>-66</v>
      </c>
      <c r="K30" s="14">
        <f t="shared" si="3"/>
        <v>-10</v>
      </c>
      <c r="L30" s="14">
        <f t="shared" si="4"/>
        <v>-4</v>
      </c>
    </row>
    <row r="31" spans="1:25" x14ac:dyDescent="0.25">
      <c r="H31" s="20" t="s">
        <v>64</v>
      </c>
      <c r="K31" s="21">
        <f>COUNT(K7:K30)</f>
        <v>24</v>
      </c>
      <c r="L31" s="21">
        <f>COUNT(L7:L30)</f>
        <v>24</v>
      </c>
    </row>
    <row r="32" spans="1:25" x14ac:dyDescent="0.25">
      <c r="H32" s="20" t="s">
        <v>63</v>
      </c>
      <c r="K32" s="21">
        <f>COUNTIF(K7:K30,"&gt;= -18")</f>
        <v>20</v>
      </c>
      <c r="L32" s="21">
        <f>COUNTIF(L7:L30,"&gt;= -18")</f>
        <v>23</v>
      </c>
    </row>
    <row r="33" spans="8:12" x14ac:dyDescent="0.25">
      <c r="H33" s="20" t="s">
        <v>62</v>
      </c>
      <c r="K33" s="21">
        <f>COUNTIF(K7:K30,"&lt; -18")</f>
        <v>4</v>
      </c>
      <c r="L33" s="21">
        <f>COUNTIF(L7:L30,"&lt; -18")</f>
        <v>1</v>
      </c>
    </row>
    <row r="34" spans="8:12" x14ac:dyDescent="0.25">
      <c r="K34" s="21" t="str">
        <f>IF(K32&lt;17,"FAILED","PASSED")</f>
        <v>PASSED</v>
      </c>
      <c r="L34" s="21" t="str">
        <f>IF(L32&lt;17,"FAILED","PASSED")</f>
        <v>PASSED</v>
      </c>
    </row>
  </sheetData>
  <mergeCells count="2">
    <mergeCell ref="C1:F1"/>
    <mergeCell ref="H1:L1"/>
  </mergeCells>
  <conditionalFormatting sqref="K34:L34">
    <cfRule type="containsText" dxfId="11" priority="1" operator="containsText" text="FAILED">
      <formula>NOT(ISERROR(SEARCH("FAILED",K34)))</formula>
    </cfRule>
    <cfRule type="containsText" dxfId="10" priority="2" operator="containsText" text="PASSED">
      <formula>NOT(ISERROR(SEARCH("PASSED",K34)))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4"/>
  <sheetViews>
    <sheetView zoomScale="85" zoomScaleNormal="85" workbookViewId="0"/>
  </sheetViews>
  <sheetFormatPr baseColWidth="10" defaultRowHeight="15" x14ac:dyDescent="0.25"/>
  <cols>
    <col min="1" max="1" width="27.85546875" style="1" customWidth="1"/>
    <col min="2" max="2" width="1.5703125" style="1" customWidth="1"/>
    <col min="3" max="3" width="11.7109375" customWidth="1" collapsed="1"/>
    <col min="4" max="4" width="11.7109375" customWidth="1"/>
    <col min="5" max="5" width="11.7109375" customWidth="1" collapsed="1"/>
    <col min="6" max="6" width="11.85546875" customWidth="1"/>
    <col min="7" max="7" width="1.5703125" style="1" customWidth="1"/>
    <col min="8" max="8" width="11.7109375" customWidth="1" collapsed="1"/>
    <col min="9" max="9" width="11.7109375" customWidth="1"/>
    <col min="10" max="10" width="11.7109375" customWidth="1" collapsed="1"/>
    <col min="11" max="12" width="15.140625" customWidth="1"/>
    <col min="13" max="13" width="1.5703125" style="1" customWidth="1"/>
    <col min="14" max="14" width="15.140625" customWidth="1" collapsed="1"/>
    <col min="15" max="16" width="15.140625" customWidth="1"/>
    <col min="17" max="18" width="15.140625" customWidth="1" collapsed="1"/>
    <col min="19" max="19" width="15.140625" customWidth="1"/>
    <col min="20" max="20" width="15.140625" customWidth="1" collapsed="1"/>
    <col min="21" max="21" width="15.140625" customWidth="1"/>
    <col min="22" max="22" width="15.140625" customWidth="1" collapsed="1"/>
    <col min="23" max="24" width="15.140625" customWidth="1"/>
    <col min="25" max="25" width="15.140625" customWidth="1" collapsed="1"/>
    <col min="26" max="26" width="15.140625" customWidth="1"/>
  </cols>
  <sheetData>
    <row r="1" spans="1:26" s="16" customFormat="1" ht="30" customHeight="1" x14ac:dyDescent="0.25">
      <c r="A1" s="17" t="s">
        <v>41</v>
      </c>
      <c r="B1" s="17"/>
      <c r="C1" s="29" t="s">
        <v>43</v>
      </c>
      <c r="D1" s="29"/>
      <c r="E1" s="29"/>
      <c r="F1" s="29"/>
      <c r="G1" s="17"/>
      <c r="H1" s="29" t="s">
        <v>46</v>
      </c>
      <c r="I1" s="29"/>
      <c r="J1" s="29"/>
      <c r="K1" s="29"/>
      <c r="L1" s="29"/>
      <c r="M1" s="1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6" customFormat="1" ht="58.5" customHeight="1" x14ac:dyDescent="0.25">
      <c r="A2" s="19" t="s">
        <v>42</v>
      </c>
      <c r="C2" s="15"/>
      <c r="D2" s="15"/>
      <c r="E2" s="15"/>
      <c r="F2" s="15"/>
      <c r="H2" s="15"/>
      <c r="I2" s="15"/>
      <c r="J2" s="15"/>
    </row>
    <row r="3" spans="1:26" s="9" customFormat="1" ht="90" customHeight="1" x14ac:dyDescent="0.25">
      <c r="A3" s="10"/>
      <c r="B3" s="10"/>
      <c r="C3" s="11" t="s">
        <v>29</v>
      </c>
      <c r="D3" s="11" t="s">
        <v>30</v>
      </c>
      <c r="E3" s="11" t="s">
        <v>28</v>
      </c>
      <c r="F3" s="11" t="s">
        <v>31</v>
      </c>
      <c r="G3" s="10"/>
      <c r="H3" s="11" t="s">
        <v>36</v>
      </c>
      <c r="I3" s="11" t="s">
        <v>30</v>
      </c>
      <c r="J3" s="11" t="s">
        <v>37</v>
      </c>
      <c r="K3" s="11" t="s">
        <v>39</v>
      </c>
      <c r="L3" s="11" t="s">
        <v>40</v>
      </c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" customHeight="1" x14ac:dyDescent="0.25">
      <c r="A4" s="1" t="s">
        <v>26</v>
      </c>
      <c r="C4" s="12">
        <v>-1</v>
      </c>
      <c r="D4" s="12">
        <v>-1</v>
      </c>
      <c r="E4" s="12"/>
      <c r="F4" s="12"/>
      <c r="H4" s="12" t="s">
        <v>38</v>
      </c>
      <c r="I4" s="12">
        <v>-1</v>
      </c>
      <c r="J4" s="12"/>
      <c r="K4" s="4"/>
      <c r="L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s="1" t="s">
        <v>27</v>
      </c>
      <c r="C5" s="12">
        <v>0</v>
      </c>
      <c r="D5" s="12">
        <v>20</v>
      </c>
      <c r="E5" s="12"/>
      <c r="F5" s="12"/>
      <c r="H5" s="12">
        <v>0</v>
      </c>
      <c r="I5" s="12">
        <v>20</v>
      </c>
      <c r="J5" s="12"/>
      <c r="K5" s="4"/>
      <c r="L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" customHeight="1" x14ac:dyDescent="0.25">
      <c r="C6" s="4"/>
      <c r="D6" s="4"/>
      <c r="E6" s="4"/>
      <c r="F6" s="4"/>
      <c r="H6" s="4"/>
      <c r="I6" s="4"/>
      <c r="J6" s="4"/>
      <c r="K6" s="4"/>
      <c r="L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2" t="s">
        <v>33</v>
      </c>
      <c r="B7" s="2"/>
      <c r="C7" s="3">
        <v>-58</v>
      </c>
      <c r="D7" s="3">
        <v>-61</v>
      </c>
      <c r="E7" s="13">
        <f t="shared" ref="E7:E30" si="0">C7+(1-D$4)</f>
        <v>-56</v>
      </c>
      <c r="F7" s="13">
        <f t="shared" ref="F7:F30" si="1">D7+(1-C$4)</f>
        <v>-59</v>
      </c>
      <c r="G7" s="2"/>
      <c r="H7" s="3">
        <v>-55</v>
      </c>
      <c r="I7" s="3">
        <v>-51</v>
      </c>
      <c r="J7" s="13">
        <f t="shared" ref="J7:J30" si="2">H7+(1-I$4)</f>
        <v>-53</v>
      </c>
      <c r="K7" s="13">
        <f t="shared" ref="K7:K30" si="3">J7-E7</f>
        <v>3</v>
      </c>
      <c r="L7" s="13">
        <f t="shared" ref="L7:L30" si="4">I7-F7</f>
        <v>8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" t="s">
        <v>0</v>
      </c>
      <c r="C8" s="5">
        <v>-58</v>
      </c>
      <c r="D8" s="5">
        <v>-61</v>
      </c>
      <c r="E8" s="14">
        <f t="shared" si="0"/>
        <v>-56</v>
      </c>
      <c r="F8" s="14">
        <f t="shared" si="1"/>
        <v>-59</v>
      </c>
      <c r="H8" s="5">
        <v>-55</v>
      </c>
      <c r="I8" s="5">
        <v>-51</v>
      </c>
      <c r="J8" s="14">
        <f t="shared" si="2"/>
        <v>-53</v>
      </c>
      <c r="K8" s="14">
        <f t="shared" si="3"/>
        <v>3</v>
      </c>
      <c r="L8" s="14">
        <f t="shared" si="4"/>
        <v>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2" t="s">
        <v>1</v>
      </c>
      <c r="B9" s="2"/>
      <c r="C9" s="3">
        <v>-59</v>
      </c>
      <c r="D9" s="3">
        <v>-61</v>
      </c>
      <c r="E9" s="13">
        <f t="shared" si="0"/>
        <v>-57</v>
      </c>
      <c r="F9" s="13">
        <f t="shared" si="1"/>
        <v>-59</v>
      </c>
      <c r="G9" s="2"/>
      <c r="H9" s="3">
        <v>-57</v>
      </c>
      <c r="I9" s="3">
        <v>-52</v>
      </c>
      <c r="J9" s="13">
        <f t="shared" si="2"/>
        <v>-55</v>
      </c>
      <c r="K9" s="13">
        <f t="shared" si="3"/>
        <v>2</v>
      </c>
      <c r="L9" s="13">
        <f t="shared" si="4"/>
        <v>7</v>
      </c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" t="s">
        <v>2</v>
      </c>
      <c r="C10" s="5">
        <v>-60</v>
      </c>
      <c r="D10" s="5">
        <v>-61</v>
      </c>
      <c r="E10" s="14">
        <f t="shared" si="0"/>
        <v>-58</v>
      </c>
      <c r="F10" s="14">
        <f t="shared" si="1"/>
        <v>-59</v>
      </c>
      <c r="H10" s="5">
        <v>-57</v>
      </c>
      <c r="I10" s="5">
        <v>-52</v>
      </c>
      <c r="J10" s="14">
        <f t="shared" si="2"/>
        <v>-55</v>
      </c>
      <c r="K10" s="14">
        <f t="shared" si="3"/>
        <v>3</v>
      </c>
      <c r="L10" s="14">
        <f t="shared" si="4"/>
        <v>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2" t="s">
        <v>3</v>
      </c>
      <c r="B11" s="2"/>
      <c r="C11" s="3">
        <v>-59</v>
      </c>
      <c r="D11" s="3">
        <v>-61</v>
      </c>
      <c r="E11" s="13">
        <f t="shared" si="0"/>
        <v>-57</v>
      </c>
      <c r="F11" s="13">
        <f t="shared" si="1"/>
        <v>-59</v>
      </c>
      <c r="G11" s="2"/>
      <c r="H11" s="3">
        <v>-58</v>
      </c>
      <c r="I11" s="3">
        <v>-52</v>
      </c>
      <c r="J11" s="13">
        <f t="shared" si="2"/>
        <v>-56</v>
      </c>
      <c r="K11" s="13">
        <f t="shared" si="3"/>
        <v>1</v>
      </c>
      <c r="L11" s="13">
        <f t="shared" si="4"/>
        <v>7</v>
      </c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" t="s">
        <v>4</v>
      </c>
      <c r="C12" s="5">
        <v>-59</v>
      </c>
      <c r="D12" s="5">
        <v>-61</v>
      </c>
      <c r="E12" s="14">
        <f t="shared" si="0"/>
        <v>-57</v>
      </c>
      <c r="F12" s="14">
        <f t="shared" si="1"/>
        <v>-59</v>
      </c>
      <c r="H12" s="5">
        <v>-59</v>
      </c>
      <c r="I12" s="5">
        <v>-54</v>
      </c>
      <c r="J12" s="14">
        <f t="shared" si="2"/>
        <v>-57</v>
      </c>
      <c r="K12" s="14">
        <f t="shared" si="3"/>
        <v>0</v>
      </c>
      <c r="L12" s="14">
        <f t="shared" si="4"/>
        <v>5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2" t="s">
        <v>32</v>
      </c>
      <c r="B13" s="2"/>
      <c r="C13" s="3">
        <v>-59</v>
      </c>
      <c r="D13" s="3">
        <v>-61</v>
      </c>
      <c r="E13" s="13">
        <f t="shared" si="0"/>
        <v>-57</v>
      </c>
      <c r="F13" s="13">
        <f t="shared" si="1"/>
        <v>-59</v>
      </c>
      <c r="G13" s="2"/>
      <c r="H13" s="3">
        <v>-60</v>
      </c>
      <c r="I13" s="3">
        <v>-54</v>
      </c>
      <c r="J13" s="13">
        <f t="shared" si="2"/>
        <v>-58</v>
      </c>
      <c r="K13" s="13">
        <f t="shared" si="3"/>
        <v>-1</v>
      </c>
      <c r="L13" s="13">
        <f t="shared" si="4"/>
        <v>5</v>
      </c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1" t="s">
        <v>19</v>
      </c>
      <c r="C14" s="5">
        <v>-58</v>
      </c>
      <c r="D14" s="5">
        <v>-61</v>
      </c>
      <c r="E14" s="14">
        <f t="shared" si="0"/>
        <v>-56</v>
      </c>
      <c r="F14" s="14">
        <f t="shared" si="1"/>
        <v>-59</v>
      </c>
      <c r="H14" s="5">
        <v>-60</v>
      </c>
      <c r="I14" s="5">
        <v>-54</v>
      </c>
      <c r="J14" s="14">
        <f t="shared" si="2"/>
        <v>-58</v>
      </c>
      <c r="K14" s="14">
        <f t="shared" si="3"/>
        <v>-2</v>
      </c>
      <c r="L14" s="14">
        <f t="shared" si="4"/>
        <v>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2" t="s">
        <v>5</v>
      </c>
      <c r="B15" s="2"/>
      <c r="C15" s="3">
        <v>-58</v>
      </c>
      <c r="D15" s="3">
        <v>-61</v>
      </c>
      <c r="E15" s="13">
        <f t="shared" si="0"/>
        <v>-56</v>
      </c>
      <c r="F15" s="13">
        <f t="shared" si="1"/>
        <v>-59</v>
      </c>
      <c r="G15" s="2"/>
      <c r="H15" s="3">
        <v>-59</v>
      </c>
      <c r="I15" s="3">
        <v>-53</v>
      </c>
      <c r="J15" s="13">
        <f t="shared" si="2"/>
        <v>-57</v>
      </c>
      <c r="K15" s="13">
        <f t="shared" si="3"/>
        <v>-1</v>
      </c>
      <c r="L15" s="13">
        <f t="shared" si="4"/>
        <v>6</v>
      </c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" t="s">
        <v>6</v>
      </c>
      <c r="C16" s="5">
        <v>-58</v>
      </c>
      <c r="D16" s="5">
        <v>-60</v>
      </c>
      <c r="E16" s="14">
        <f t="shared" si="0"/>
        <v>-56</v>
      </c>
      <c r="F16" s="14">
        <f t="shared" si="1"/>
        <v>-58</v>
      </c>
      <c r="H16" s="5">
        <v>-58</v>
      </c>
      <c r="I16" s="5">
        <v>-52</v>
      </c>
      <c r="J16" s="14">
        <f t="shared" si="2"/>
        <v>-56</v>
      </c>
      <c r="K16" s="14">
        <f t="shared" si="3"/>
        <v>0</v>
      </c>
      <c r="L16" s="14">
        <f t="shared" si="4"/>
        <v>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2" t="s">
        <v>7</v>
      </c>
      <c r="B17" s="2"/>
      <c r="C17" s="3">
        <v>-58</v>
      </c>
      <c r="D17" s="3">
        <v>-59</v>
      </c>
      <c r="E17" s="13">
        <f t="shared" si="0"/>
        <v>-56</v>
      </c>
      <c r="F17" s="13">
        <f t="shared" si="1"/>
        <v>-57</v>
      </c>
      <c r="G17" s="2"/>
      <c r="H17" s="3">
        <v>-58</v>
      </c>
      <c r="I17" s="3">
        <v>-52</v>
      </c>
      <c r="J17" s="13">
        <f t="shared" si="2"/>
        <v>-56</v>
      </c>
      <c r="K17" s="13">
        <f t="shared" si="3"/>
        <v>0</v>
      </c>
      <c r="L17" s="13">
        <f t="shared" si="4"/>
        <v>5</v>
      </c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" t="s">
        <v>8</v>
      </c>
      <c r="C18" s="5">
        <v>-58</v>
      </c>
      <c r="D18" s="5">
        <v>-58</v>
      </c>
      <c r="E18" s="14">
        <f t="shared" si="0"/>
        <v>-56</v>
      </c>
      <c r="F18" s="14">
        <f t="shared" si="1"/>
        <v>-56</v>
      </c>
      <c r="H18" s="5">
        <v>-59</v>
      </c>
      <c r="I18" s="5">
        <v>-54</v>
      </c>
      <c r="J18" s="14">
        <f t="shared" si="2"/>
        <v>-57</v>
      </c>
      <c r="K18" s="14">
        <f t="shared" si="3"/>
        <v>-1</v>
      </c>
      <c r="L18" s="14">
        <f t="shared" si="4"/>
        <v>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2" t="s">
        <v>34</v>
      </c>
      <c r="B19" s="2"/>
      <c r="C19" s="3">
        <v>-58</v>
      </c>
      <c r="D19" s="3">
        <v>-58</v>
      </c>
      <c r="E19" s="13">
        <f t="shared" si="0"/>
        <v>-56</v>
      </c>
      <c r="F19" s="13">
        <f t="shared" si="1"/>
        <v>-56</v>
      </c>
      <c r="G19" s="2"/>
      <c r="H19" s="3">
        <v>-60</v>
      </c>
      <c r="I19" s="3">
        <v>-55</v>
      </c>
      <c r="J19" s="13">
        <f t="shared" si="2"/>
        <v>-58</v>
      </c>
      <c r="K19" s="13">
        <f t="shared" si="3"/>
        <v>-2</v>
      </c>
      <c r="L19" s="13">
        <f t="shared" si="4"/>
        <v>1</v>
      </c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1" t="s">
        <v>9</v>
      </c>
      <c r="C20" s="5">
        <v>-58</v>
      </c>
      <c r="D20" s="5">
        <v>-58</v>
      </c>
      <c r="E20" s="14">
        <f t="shared" si="0"/>
        <v>-56</v>
      </c>
      <c r="F20" s="14">
        <f t="shared" si="1"/>
        <v>-56</v>
      </c>
      <c r="H20" s="5">
        <v>-61</v>
      </c>
      <c r="I20" s="5">
        <v>-57</v>
      </c>
      <c r="J20" s="14">
        <f t="shared" si="2"/>
        <v>-59</v>
      </c>
      <c r="K20" s="14">
        <f t="shared" si="3"/>
        <v>-3</v>
      </c>
      <c r="L20" s="14">
        <f t="shared" si="4"/>
        <v>-1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2" t="s">
        <v>10</v>
      </c>
      <c r="B21" s="2"/>
      <c r="C21" s="3">
        <v>-58</v>
      </c>
      <c r="D21" s="3">
        <v>-59</v>
      </c>
      <c r="E21" s="13">
        <f t="shared" si="0"/>
        <v>-56</v>
      </c>
      <c r="F21" s="13">
        <f t="shared" si="1"/>
        <v>-57</v>
      </c>
      <c r="G21" s="2"/>
      <c r="H21" s="3">
        <v>-65</v>
      </c>
      <c r="I21" s="3">
        <v>-58</v>
      </c>
      <c r="J21" s="13">
        <f t="shared" si="2"/>
        <v>-63</v>
      </c>
      <c r="K21" s="13">
        <f t="shared" si="3"/>
        <v>-7</v>
      </c>
      <c r="L21" s="13">
        <f t="shared" si="4"/>
        <v>-1</v>
      </c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1" t="s">
        <v>11</v>
      </c>
      <c r="C22" s="5">
        <v>-58</v>
      </c>
      <c r="D22" s="5">
        <v>-61</v>
      </c>
      <c r="E22" s="14">
        <f t="shared" si="0"/>
        <v>-56</v>
      </c>
      <c r="F22" s="14">
        <f t="shared" si="1"/>
        <v>-59</v>
      </c>
      <c r="H22" s="5">
        <v>-67</v>
      </c>
      <c r="I22" s="5">
        <v>-62</v>
      </c>
      <c r="J22" s="14">
        <f t="shared" si="2"/>
        <v>-65</v>
      </c>
      <c r="K22" s="14">
        <f t="shared" si="3"/>
        <v>-9</v>
      </c>
      <c r="L22" s="14">
        <f t="shared" si="4"/>
        <v>-3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2" t="s">
        <v>12</v>
      </c>
      <c r="B23" s="2"/>
      <c r="C23" s="3">
        <v>-58</v>
      </c>
      <c r="D23" s="3">
        <v>-61</v>
      </c>
      <c r="E23" s="13">
        <f t="shared" si="0"/>
        <v>-56</v>
      </c>
      <c r="F23" s="13">
        <f t="shared" si="1"/>
        <v>-59</v>
      </c>
      <c r="G23" s="2"/>
      <c r="H23" s="3">
        <v>-67</v>
      </c>
      <c r="I23" s="3">
        <v>-62</v>
      </c>
      <c r="J23" s="13">
        <f t="shared" si="2"/>
        <v>-65</v>
      </c>
      <c r="K23" s="13">
        <f t="shared" si="3"/>
        <v>-9</v>
      </c>
      <c r="L23" s="13">
        <f t="shared" si="4"/>
        <v>-3</v>
      </c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1" t="s">
        <v>13</v>
      </c>
      <c r="C24" s="5">
        <v>-59</v>
      </c>
      <c r="D24" s="5">
        <v>-61</v>
      </c>
      <c r="E24" s="14">
        <f t="shared" si="0"/>
        <v>-57</v>
      </c>
      <c r="F24" s="14">
        <f t="shared" si="1"/>
        <v>-59</v>
      </c>
      <c r="H24" s="5">
        <v>-67</v>
      </c>
      <c r="I24" s="5">
        <v>-61</v>
      </c>
      <c r="J24" s="14">
        <f t="shared" si="2"/>
        <v>-65</v>
      </c>
      <c r="K24" s="14">
        <f t="shared" si="3"/>
        <v>-8</v>
      </c>
      <c r="L24" s="14">
        <f t="shared" si="4"/>
        <v>-2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2" t="s">
        <v>35</v>
      </c>
      <c r="B25" s="2"/>
      <c r="C25" s="3">
        <v>-59</v>
      </c>
      <c r="D25" s="3">
        <v>-61</v>
      </c>
      <c r="E25" s="13">
        <f t="shared" si="0"/>
        <v>-57</v>
      </c>
      <c r="F25" s="13">
        <f t="shared" si="1"/>
        <v>-59</v>
      </c>
      <c r="G25" s="2"/>
      <c r="H25" s="3">
        <v>-64</v>
      </c>
      <c r="I25" s="3">
        <v>-58</v>
      </c>
      <c r="J25" s="13">
        <f t="shared" si="2"/>
        <v>-62</v>
      </c>
      <c r="K25" s="13">
        <f t="shared" si="3"/>
        <v>-5</v>
      </c>
      <c r="L25" s="13">
        <f t="shared" si="4"/>
        <v>1</v>
      </c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1" t="s">
        <v>14</v>
      </c>
      <c r="C26" s="5">
        <v>-58</v>
      </c>
      <c r="D26" s="5">
        <v>-61</v>
      </c>
      <c r="E26" s="14">
        <f t="shared" si="0"/>
        <v>-56</v>
      </c>
      <c r="F26" s="14">
        <f t="shared" si="1"/>
        <v>-59</v>
      </c>
      <c r="H26" s="5">
        <v>-61</v>
      </c>
      <c r="I26" s="5">
        <v>-55</v>
      </c>
      <c r="J26" s="14">
        <f t="shared" si="2"/>
        <v>-59</v>
      </c>
      <c r="K26" s="14">
        <f t="shared" si="3"/>
        <v>-3</v>
      </c>
      <c r="L26" s="14">
        <f t="shared" si="4"/>
        <v>4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A27" s="2" t="s">
        <v>15</v>
      </c>
      <c r="B27" s="2"/>
      <c r="C27" s="3">
        <v>-58</v>
      </c>
      <c r="D27" s="3">
        <v>-61</v>
      </c>
      <c r="E27" s="13">
        <f t="shared" si="0"/>
        <v>-56</v>
      </c>
      <c r="F27" s="13">
        <f t="shared" si="1"/>
        <v>-59</v>
      </c>
      <c r="G27" s="2"/>
      <c r="H27" s="3">
        <v>-58</v>
      </c>
      <c r="I27" s="3">
        <v>-54</v>
      </c>
      <c r="J27" s="13">
        <f t="shared" si="2"/>
        <v>-56</v>
      </c>
      <c r="K27" s="13">
        <f t="shared" si="3"/>
        <v>0</v>
      </c>
      <c r="L27" s="13">
        <f t="shared" si="4"/>
        <v>5</v>
      </c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1" t="s">
        <v>16</v>
      </c>
      <c r="C28" s="5">
        <v>-58</v>
      </c>
      <c r="D28" s="5">
        <v>-61</v>
      </c>
      <c r="E28" s="14">
        <f t="shared" si="0"/>
        <v>-56</v>
      </c>
      <c r="F28" s="14">
        <f t="shared" si="1"/>
        <v>-59</v>
      </c>
      <c r="H28" s="5">
        <v>-57</v>
      </c>
      <c r="I28" s="5">
        <v>-52</v>
      </c>
      <c r="J28" s="14">
        <f t="shared" si="2"/>
        <v>-55</v>
      </c>
      <c r="K28" s="14">
        <f t="shared" si="3"/>
        <v>1</v>
      </c>
      <c r="L28" s="14">
        <f t="shared" si="4"/>
        <v>7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5">
      <c r="A29" s="2" t="s">
        <v>17</v>
      </c>
      <c r="B29" s="2"/>
      <c r="C29" s="3">
        <v>-58</v>
      </c>
      <c r="D29" s="3">
        <v>-61</v>
      </c>
      <c r="E29" s="13">
        <f t="shared" si="0"/>
        <v>-56</v>
      </c>
      <c r="F29" s="13">
        <f t="shared" si="1"/>
        <v>-59</v>
      </c>
      <c r="G29" s="2"/>
      <c r="H29" s="3">
        <v>-55</v>
      </c>
      <c r="I29" s="3">
        <v>-51</v>
      </c>
      <c r="J29" s="13">
        <f t="shared" si="2"/>
        <v>-53</v>
      </c>
      <c r="K29" s="13">
        <f t="shared" si="3"/>
        <v>3</v>
      </c>
      <c r="L29" s="13">
        <f t="shared" si="4"/>
        <v>8</v>
      </c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1" t="s">
        <v>18</v>
      </c>
      <c r="C30" s="5">
        <v>-58</v>
      </c>
      <c r="D30" s="5">
        <v>-61</v>
      </c>
      <c r="E30" s="14">
        <f t="shared" si="0"/>
        <v>-56</v>
      </c>
      <c r="F30" s="14">
        <f t="shared" si="1"/>
        <v>-59</v>
      </c>
      <c r="H30" s="5">
        <v>-55</v>
      </c>
      <c r="I30" s="5">
        <v>-51</v>
      </c>
      <c r="J30" s="14">
        <f t="shared" si="2"/>
        <v>-53</v>
      </c>
      <c r="K30" s="14">
        <f t="shared" si="3"/>
        <v>3</v>
      </c>
      <c r="L30" s="14">
        <f t="shared" si="4"/>
        <v>8</v>
      </c>
      <c r="Z30" s="5"/>
    </row>
    <row r="31" spans="1:26" x14ac:dyDescent="0.25">
      <c r="H31" s="20" t="s">
        <v>64</v>
      </c>
      <c r="K31" s="21">
        <f>COUNT(K7:K30)</f>
        <v>24</v>
      </c>
      <c r="L31" s="21">
        <f>COUNT(L7:L30)</f>
        <v>24</v>
      </c>
    </row>
    <row r="32" spans="1:26" x14ac:dyDescent="0.25">
      <c r="H32" s="20" t="s">
        <v>63</v>
      </c>
      <c r="K32" s="21">
        <f>COUNTIF(K7:K30,"&gt;= -18")</f>
        <v>24</v>
      </c>
      <c r="L32" s="21">
        <f>COUNTIF(L7:L30,"&gt;= -18")</f>
        <v>24</v>
      </c>
    </row>
    <row r="33" spans="8:12" x14ac:dyDescent="0.25">
      <c r="H33" s="20" t="s">
        <v>62</v>
      </c>
      <c r="K33" s="21">
        <f>COUNTIF(K7:K30,"&lt; -18")</f>
        <v>0</v>
      </c>
      <c r="L33" s="21">
        <f>COUNTIF(L7:L30,"&lt; -18")</f>
        <v>0</v>
      </c>
    </row>
    <row r="34" spans="8:12" x14ac:dyDescent="0.25">
      <c r="K34" s="21" t="str">
        <f>IF(K32&lt;17,"FAILED","PASSED")</f>
        <v>PASSED</v>
      </c>
      <c r="L34" s="21" t="str">
        <f>IF(L32&lt;17,"FAILED","PASSED")</f>
        <v>PASSED</v>
      </c>
    </row>
  </sheetData>
  <mergeCells count="2">
    <mergeCell ref="C1:F1"/>
    <mergeCell ref="H1:L1"/>
  </mergeCells>
  <conditionalFormatting sqref="K34:L34">
    <cfRule type="containsText" dxfId="9" priority="1" operator="containsText" text="FAILED">
      <formula>NOT(ISERROR(SEARCH("FAILED",K34)))</formula>
    </cfRule>
    <cfRule type="containsText" dxfId="8" priority="2" operator="containsText" text="PASSED">
      <formula>NOT(ISERROR(SEARCH("PASSED",K34)))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6"/>
  <sheetViews>
    <sheetView workbookViewId="0">
      <selection activeCell="C46" sqref="C46"/>
    </sheetView>
  </sheetViews>
  <sheetFormatPr baseColWidth="10" defaultRowHeight="15" x14ac:dyDescent="0.25"/>
  <cols>
    <col min="2" max="2" width="29.140625" customWidth="1"/>
    <col min="5" max="5" width="1.5703125" customWidth="1"/>
    <col min="6" max="6" width="15.5703125" customWidth="1"/>
  </cols>
  <sheetData>
    <row r="2" spans="1:6" x14ac:dyDescent="0.25">
      <c r="A2" s="7" t="s">
        <v>109</v>
      </c>
      <c r="B2" t="s">
        <v>110</v>
      </c>
      <c r="C2">
        <v>0</v>
      </c>
      <c r="D2" t="s">
        <v>111</v>
      </c>
    </row>
    <row r="3" spans="1:6" x14ac:dyDescent="0.25">
      <c r="B3" t="s">
        <v>112</v>
      </c>
      <c r="C3">
        <v>20</v>
      </c>
      <c r="D3" t="s">
        <v>113</v>
      </c>
    </row>
    <row r="4" spans="1:6" x14ac:dyDescent="0.25">
      <c r="B4" t="s">
        <v>114</v>
      </c>
      <c r="C4">
        <v>-83</v>
      </c>
      <c r="D4" t="s">
        <v>115</v>
      </c>
    </row>
    <row r="5" spans="1:6" x14ac:dyDescent="0.25">
      <c r="B5" t="s">
        <v>116</v>
      </c>
      <c r="C5">
        <v>-13</v>
      </c>
      <c r="D5" t="s">
        <v>115</v>
      </c>
    </row>
    <row r="6" spans="1:6" x14ac:dyDescent="0.25">
      <c r="B6" t="s">
        <v>117</v>
      </c>
      <c r="C6">
        <v>-83</v>
      </c>
      <c r="D6" t="s">
        <v>115</v>
      </c>
    </row>
    <row r="7" spans="1:6" x14ac:dyDescent="0.25">
      <c r="B7" t="s">
        <v>118</v>
      </c>
      <c r="C7">
        <v>-71</v>
      </c>
      <c r="D7" t="s">
        <v>115</v>
      </c>
    </row>
    <row r="9" spans="1:6" x14ac:dyDescent="0.25">
      <c r="B9" t="s">
        <v>112</v>
      </c>
      <c r="C9">
        <v>20</v>
      </c>
      <c r="D9" t="s">
        <v>113</v>
      </c>
    </row>
    <row r="10" spans="1:6" x14ac:dyDescent="0.25">
      <c r="B10" t="s">
        <v>119</v>
      </c>
      <c r="C10">
        <v>2000</v>
      </c>
      <c r="D10" t="s">
        <v>120</v>
      </c>
    </row>
    <row r="11" spans="1:6" x14ac:dyDescent="0.25">
      <c r="B11" t="s">
        <v>121</v>
      </c>
      <c r="C11">
        <v>-82</v>
      </c>
      <c r="D11" t="s">
        <v>115</v>
      </c>
    </row>
    <row r="12" spans="1:6" x14ac:dyDescent="0.25">
      <c r="B12" t="s">
        <v>122</v>
      </c>
      <c r="C12">
        <v>-85</v>
      </c>
      <c r="D12" t="s">
        <v>115</v>
      </c>
    </row>
    <row r="13" spans="1:6" x14ac:dyDescent="0.25">
      <c r="B13" t="s">
        <v>123</v>
      </c>
      <c r="C13">
        <v>-83</v>
      </c>
      <c r="D13" t="s">
        <v>115</v>
      </c>
    </row>
    <row r="14" spans="1:6" x14ac:dyDescent="0.25">
      <c r="B14" t="s">
        <v>124</v>
      </c>
      <c r="C14">
        <v>1</v>
      </c>
      <c r="D14" t="s">
        <v>120</v>
      </c>
    </row>
    <row r="15" spans="1:6" x14ac:dyDescent="0.25">
      <c r="B15" t="s">
        <v>125</v>
      </c>
      <c r="C15" s="27">
        <f>C14/C10*100</f>
        <v>0.05</v>
      </c>
      <c r="D15" t="s">
        <v>126</v>
      </c>
      <c r="F15" s="21" t="str">
        <f>IF(C15&gt;0.05,"FAILED","PASSED")</f>
        <v>PASSED</v>
      </c>
    </row>
    <row r="16" spans="1:6" x14ac:dyDescent="0.25">
      <c r="C16" s="27"/>
    </row>
    <row r="17" spans="1:6" x14ac:dyDescent="0.25">
      <c r="B17" t="s">
        <v>112</v>
      </c>
      <c r="C17">
        <v>26</v>
      </c>
      <c r="D17" t="s">
        <v>113</v>
      </c>
    </row>
    <row r="18" spans="1:6" x14ac:dyDescent="0.25">
      <c r="B18" t="s">
        <v>119</v>
      </c>
      <c r="C18">
        <v>2000</v>
      </c>
      <c r="D18" t="s">
        <v>120</v>
      </c>
    </row>
    <row r="19" spans="1:6" x14ac:dyDescent="0.25">
      <c r="B19" t="s">
        <v>121</v>
      </c>
      <c r="C19">
        <v>-88</v>
      </c>
      <c r="D19" t="s">
        <v>115</v>
      </c>
    </row>
    <row r="20" spans="1:6" x14ac:dyDescent="0.25">
      <c r="B20" t="s">
        <v>122</v>
      </c>
      <c r="C20">
        <v>-89</v>
      </c>
      <c r="D20" t="s">
        <v>115</v>
      </c>
    </row>
    <row r="21" spans="1:6" x14ac:dyDescent="0.25">
      <c r="B21" t="s">
        <v>123</v>
      </c>
      <c r="C21">
        <v>-89</v>
      </c>
      <c r="D21" t="s">
        <v>115</v>
      </c>
    </row>
    <row r="22" spans="1:6" x14ac:dyDescent="0.25">
      <c r="B22" t="s">
        <v>124</v>
      </c>
      <c r="C22">
        <v>0</v>
      </c>
      <c r="D22" t="s">
        <v>120</v>
      </c>
    </row>
    <row r="23" spans="1:6" x14ac:dyDescent="0.25">
      <c r="B23" t="s">
        <v>125</v>
      </c>
      <c r="C23" s="27">
        <f>C22/C18*100</f>
        <v>0</v>
      </c>
      <c r="D23" t="s">
        <v>126</v>
      </c>
      <c r="F23" s="21" t="str">
        <f>IF(C23&gt;0.05,"FAILED","PASSED")</f>
        <v>PASSED</v>
      </c>
    </row>
    <row r="25" spans="1:6" x14ac:dyDescent="0.25">
      <c r="A25" s="7" t="s">
        <v>127</v>
      </c>
      <c r="B25" t="s">
        <v>110</v>
      </c>
      <c r="C25">
        <v>0</v>
      </c>
      <c r="D25" t="s">
        <v>111</v>
      </c>
    </row>
    <row r="26" spans="1:6" x14ac:dyDescent="0.25">
      <c r="B26" t="s">
        <v>112</v>
      </c>
      <c r="C26">
        <v>20</v>
      </c>
      <c r="D26" t="s">
        <v>113</v>
      </c>
    </row>
    <row r="27" spans="1:6" x14ac:dyDescent="0.25">
      <c r="B27" t="s">
        <v>128</v>
      </c>
      <c r="C27">
        <v>-83</v>
      </c>
      <c r="D27" t="s">
        <v>115</v>
      </c>
    </row>
    <row r="28" spans="1:6" x14ac:dyDescent="0.25">
      <c r="B28" t="s">
        <v>129</v>
      </c>
      <c r="C28" s="28">
        <v>-2</v>
      </c>
      <c r="D28" t="s">
        <v>115</v>
      </c>
    </row>
    <row r="29" spans="1:6" x14ac:dyDescent="0.25">
      <c r="B29" t="s">
        <v>130</v>
      </c>
      <c r="C29">
        <v>-83</v>
      </c>
      <c r="D29" t="s">
        <v>115</v>
      </c>
    </row>
    <row r="30" spans="1:6" x14ac:dyDescent="0.25">
      <c r="B30" t="s">
        <v>118</v>
      </c>
      <c r="C30">
        <v>-76</v>
      </c>
      <c r="D30" t="s">
        <v>115</v>
      </c>
      <c r="E30" t="s">
        <v>131</v>
      </c>
    </row>
    <row r="32" spans="1:6" x14ac:dyDescent="0.25">
      <c r="B32" t="s">
        <v>112</v>
      </c>
      <c r="C32">
        <v>20</v>
      </c>
      <c r="D32" t="s">
        <v>113</v>
      </c>
    </row>
    <row r="33" spans="2:6" x14ac:dyDescent="0.25">
      <c r="B33" t="s">
        <v>119</v>
      </c>
      <c r="C33">
        <v>1000</v>
      </c>
      <c r="D33" t="s">
        <v>120</v>
      </c>
    </row>
    <row r="34" spans="2:6" x14ac:dyDescent="0.25">
      <c r="B34" t="s">
        <v>132</v>
      </c>
      <c r="C34">
        <v>-83</v>
      </c>
      <c r="D34" t="s">
        <v>115</v>
      </c>
    </row>
    <row r="35" spans="2:6" x14ac:dyDescent="0.25">
      <c r="B35" t="s">
        <v>133</v>
      </c>
      <c r="C35">
        <v>-85</v>
      </c>
      <c r="D35" t="s">
        <v>115</v>
      </c>
    </row>
    <row r="36" spans="2:6" x14ac:dyDescent="0.25">
      <c r="B36" t="s">
        <v>134</v>
      </c>
      <c r="C36">
        <v>-83</v>
      </c>
      <c r="D36" t="s">
        <v>115</v>
      </c>
    </row>
    <row r="37" spans="2:6" x14ac:dyDescent="0.25">
      <c r="B37" t="s">
        <v>135</v>
      </c>
      <c r="C37">
        <v>0</v>
      </c>
      <c r="D37" t="s">
        <v>120</v>
      </c>
    </row>
    <row r="38" spans="2:6" x14ac:dyDescent="0.25">
      <c r="B38" t="s">
        <v>136</v>
      </c>
      <c r="C38" s="27">
        <f>C37/C33*100</f>
        <v>0</v>
      </c>
      <c r="D38" t="s">
        <v>126</v>
      </c>
      <c r="F38" s="21" t="str">
        <f>IF(C38&gt;0.1,"FAILED","PASSED")</f>
        <v>PASSED</v>
      </c>
    </row>
    <row r="40" spans="2:6" x14ac:dyDescent="0.25">
      <c r="B40" t="s">
        <v>112</v>
      </c>
      <c r="C40">
        <v>26</v>
      </c>
      <c r="D40" t="s">
        <v>113</v>
      </c>
    </row>
    <row r="41" spans="2:6" x14ac:dyDescent="0.25">
      <c r="B41" t="s">
        <v>119</v>
      </c>
      <c r="C41">
        <v>1000</v>
      </c>
      <c r="D41" t="s">
        <v>120</v>
      </c>
    </row>
    <row r="42" spans="2:6" x14ac:dyDescent="0.25">
      <c r="B42" t="s">
        <v>132</v>
      </c>
      <c r="C42">
        <v>-89</v>
      </c>
      <c r="D42" t="s">
        <v>115</v>
      </c>
    </row>
    <row r="43" spans="2:6" x14ac:dyDescent="0.25">
      <c r="B43" t="s">
        <v>133</v>
      </c>
      <c r="C43">
        <v>-91</v>
      </c>
      <c r="D43" t="s">
        <v>115</v>
      </c>
    </row>
    <row r="44" spans="2:6" x14ac:dyDescent="0.25">
      <c r="B44" t="s">
        <v>134</v>
      </c>
      <c r="C44">
        <v>-89</v>
      </c>
      <c r="D44" t="s">
        <v>115</v>
      </c>
    </row>
    <row r="45" spans="2:6" x14ac:dyDescent="0.25">
      <c r="B45" t="s">
        <v>135</v>
      </c>
      <c r="C45">
        <v>1</v>
      </c>
      <c r="D45" t="s">
        <v>120</v>
      </c>
    </row>
    <row r="46" spans="2:6" x14ac:dyDescent="0.25">
      <c r="B46" t="s">
        <v>136</v>
      </c>
      <c r="C46" s="27">
        <f>C45/C41*100</f>
        <v>0.1</v>
      </c>
      <c r="D46" t="s">
        <v>126</v>
      </c>
      <c r="F46" s="21" t="str">
        <f>IF(C46&gt;0.1,"FAILED","PASSED")</f>
        <v>PASSED</v>
      </c>
    </row>
  </sheetData>
  <conditionalFormatting sqref="F15">
    <cfRule type="containsText" dxfId="7" priority="3" operator="containsText" text="FAILED">
      <formula>NOT(ISERROR(SEARCH("FAILED",F15)))</formula>
    </cfRule>
    <cfRule type="containsText" dxfId="6" priority="4" operator="containsText" text="PASSED">
      <formula>NOT(ISERROR(SEARCH("PASSED",F15)))</formula>
    </cfRule>
  </conditionalFormatting>
  <conditionalFormatting sqref="F23">
    <cfRule type="containsText" dxfId="5" priority="1" operator="containsText" text="FAILED">
      <formula>NOT(ISERROR(SEARCH("FAILED",F23)))</formula>
    </cfRule>
    <cfRule type="containsText" dxfId="4" priority="2" operator="containsText" text="PASSED">
      <formula>NOT(ISERROR(SEARCH("PASSED",F23)))</formula>
    </cfRule>
  </conditionalFormatting>
  <conditionalFormatting sqref="F38">
    <cfRule type="containsText" dxfId="3" priority="7" operator="containsText" text="FAILED">
      <formula>NOT(ISERROR(SEARCH("FAILED",F38)))</formula>
    </cfRule>
    <cfRule type="containsText" dxfId="2" priority="8" operator="containsText" text="PASSED">
      <formula>NOT(ISERROR(SEARCH("PASSED",F38)))</formula>
    </cfRule>
  </conditionalFormatting>
  <conditionalFormatting sqref="F46">
    <cfRule type="containsText" dxfId="1" priority="5" operator="containsText" text="FAILED">
      <formula>NOT(ISERROR(SEARCH("FAILED",F46)))</formula>
    </cfRule>
    <cfRule type="containsText" dxfId="0" priority="6" operator="containsText" text="PASSED">
      <formula>NOT(ISERROR(SEARCH("PASSED",F46)))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Disclaimer</vt:lpstr>
      <vt:lpstr>Summary</vt:lpstr>
      <vt:lpstr>Images</vt:lpstr>
      <vt:lpstr>TX Plot</vt:lpstr>
      <vt:lpstr>RX Plot</vt:lpstr>
      <vt:lpstr>Data X-Plane</vt:lpstr>
      <vt:lpstr>Data Y-Plane</vt:lpstr>
      <vt:lpstr>Data Z-Plane</vt:lpstr>
      <vt:lpstr>MER-Test</vt:lpstr>
    </vt:vector>
  </TitlesOfParts>
  <Company>(c) ViCOS GmbH, A-5020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 Performance Certification Antenna Template</dc:title>
  <dc:subject>EnOcean Alliance Certification</dc:subject>
  <dc:creator>Matthias Hofer</dc:creator>
  <cp:keywords>Radio Performance EnOcean</cp:keywords>
  <dc:description>To be used by EnOcean Alliance Members only</dc:description>
  <cp:lastModifiedBy>Armin Pelka</cp:lastModifiedBy>
  <cp:lastPrinted>2015-07-13T14:38:43Z</cp:lastPrinted>
  <dcterms:created xsi:type="dcterms:W3CDTF">2013-09-03T05:51:57Z</dcterms:created>
  <dcterms:modified xsi:type="dcterms:W3CDTF">2025-07-17T12:13:06Z</dcterms:modified>
  <cp:category>Certification Documentation</cp:category>
  <cp:contentStatus>V0.1.0.2</cp:contentStatus>
</cp:coreProperties>
</file>